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jokayova\Úrad Bratislavského samosprávneho Kraja\Oddelenie investičných činností - Dokumenty\2021_rozpocty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BSK_2021_10 - Orez stromo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'BSK_2021_10 - Orez stromo...'!$C$115:$L$146</definedName>
    <definedName name="_xlnm.Print_Area" localSheetId="1">'BSK_2021_10 - Orez stromo...'!$C$4:$K$76,'BSK_2021_10 - Orez stromo...'!$C$82:$K$99,'BSK_2021_10 - Orez stromo...'!$C$105:$K$146</definedName>
    <definedName name="_xlnm.Print_Titles" localSheetId="1">'BSK_2021_10 - Orez stromo...'!$115:$115</definedName>
  </definedNames>
  <calcPr/>
</workbook>
</file>

<file path=xl/calcChain.xml><?xml version="1.0" encoding="utf-8"?>
<calcChain xmlns="http://schemas.openxmlformats.org/spreadsheetml/2006/main">
  <c i="2" l="1" r="K37"/>
  <c r="K36"/>
  <c i="1" r="BA95"/>
  <c i="2" r="K35"/>
  <c i="1" r="AZ95"/>
  <c i="2" r="BI146"/>
  <c r="BH146"/>
  <c r="BG146"/>
  <c r="BE146"/>
  <c r="X146"/>
  <c r="X145"/>
  <c r="V146"/>
  <c r="V145"/>
  <c r="T146"/>
  <c r="T145"/>
  <c r="P146"/>
  <c r="BI144"/>
  <c r="BH144"/>
  <c r="BG144"/>
  <c r="BE144"/>
  <c r="X144"/>
  <c r="X143"/>
  <c r="V144"/>
  <c r="V143"/>
  <c r="T144"/>
  <c r="T143"/>
  <c r="P144"/>
  <c r="BI139"/>
  <c r="BH139"/>
  <c r="BG139"/>
  <c r="BE139"/>
  <c r="X139"/>
  <c r="V139"/>
  <c r="T139"/>
  <c r="P139"/>
  <c r="BI135"/>
  <c r="BH135"/>
  <c r="BG135"/>
  <c r="BE135"/>
  <c r="X135"/>
  <c r="V135"/>
  <c r="T135"/>
  <c r="P135"/>
  <c r="BI132"/>
  <c r="BH132"/>
  <c r="BG132"/>
  <c r="BE132"/>
  <c r="X132"/>
  <c r="V132"/>
  <c r="T132"/>
  <c r="P132"/>
  <c r="BI120"/>
  <c r="BH120"/>
  <c r="BG120"/>
  <c r="BE120"/>
  <c r="X120"/>
  <c r="V120"/>
  <c r="T120"/>
  <c r="P120"/>
  <c r="BI119"/>
  <c r="BH119"/>
  <c r="BG119"/>
  <c r="BE119"/>
  <c r="X119"/>
  <c r="V119"/>
  <c r="T119"/>
  <c r="P119"/>
  <c r="J113"/>
  <c r="F112"/>
  <c r="F110"/>
  <c r="E108"/>
  <c r="J90"/>
  <c r="F89"/>
  <c r="F87"/>
  <c r="E85"/>
  <c r="J19"/>
  <c r="E19"/>
  <c r="J89"/>
  <c r="J18"/>
  <c r="J16"/>
  <c r="E16"/>
  <c r="F113"/>
  <c r="J15"/>
  <c r="J10"/>
  <c r="J110"/>
  <c i="1" r="L90"/>
  <c r="AM90"/>
  <c r="AM89"/>
  <c r="L89"/>
  <c r="AM87"/>
  <c r="L87"/>
  <c r="L85"/>
  <c r="L84"/>
  <c i="2" r="R119"/>
  <c r="R135"/>
  <c r="Q139"/>
  <c i="1" r="AU94"/>
  <c i="2" r="BK135"/>
  <c r="Q144"/>
  <c r="Q120"/>
  <c r="K119"/>
  <c r="BF119"/>
  <c r="R146"/>
  <c r="R144"/>
  <c r="K146"/>
  <c r="BF146"/>
  <c r="Q135"/>
  <c r="R139"/>
  <c r="BK144"/>
  <c r="Q119"/>
  <c r="BK120"/>
  <c r="Q132"/>
  <c r="R120"/>
  <c r="BK132"/>
  <c r="Q146"/>
  <c r="R132"/>
  <c r="BK139"/>
  <c l="1" r="T118"/>
  <c r="T117"/>
  <c r="T116"/>
  <c i="1" r="AW95"/>
  <c i="2" r="V118"/>
  <c r="V117"/>
  <c r="V116"/>
  <c r="Q118"/>
  <c r="I96"/>
  <c r="R118"/>
  <c r="X118"/>
  <c r="X117"/>
  <c r="X116"/>
  <c r="BK143"/>
  <c r="K143"/>
  <c r="K97"/>
  <c r="Q143"/>
  <c r="I97"/>
  <c r="R143"/>
  <c r="J97"/>
  <c r="Q145"/>
  <c r="I98"/>
  <c r="R145"/>
  <c r="J98"/>
  <c r="J87"/>
  <c r="J112"/>
  <c r="F90"/>
  <c r="K144"/>
  <c r="BF144"/>
  <c r="K132"/>
  <c r="BF132"/>
  <c r="F35"/>
  <c i="1" r="BD95"/>
  <c r="BD94"/>
  <c r="W31"/>
  <c r="AW94"/>
  <c i="2" r="K135"/>
  <c r="BF135"/>
  <c r="F36"/>
  <c i="1" r="BE95"/>
  <c r="BE94"/>
  <c r="W32"/>
  <c i="2" r="F37"/>
  <c i="1" r="BF95"/>
  <c r="BF94"/>
  <c r="W33"/>
  <c i="2" r="K33"/>
  <c i="1" r="AX95"/>
  <c i="2" r="K120"/>
  <c r="BF120"/>
  <c r="BK146"/>
  <c r="BK145"/>
  <c r="K145"/>
  <c r="K98"/>
  <c r="F33"/>
  <c i="1" r="BB95"/>
  <c r="BB94"/>
  <c r="AX94"/>
  <c r="AK29"/>
  <c i="2" r="K139"/>
  <c r="BF139"/>
  <c r="BK119"/>
  <c l="1" r="R117"/>
  <c r="R116"/>
  <c r="J94"/>
  <c r="K29"/>
  <c i="1" r="AT95"/>
  <c i="2" r="BK118"/>
  <c r="BK117"/>
  <c r="K117"/>
  <c r="K95"/>
  <c r="Q117"/>
  <c r="Q116"/>
  <c r="I94"/>
  <c r="K28"/>
  <c i="1" r="AS95"/>
  <c i="2" r="J96"/>
  <c i="1" r="AT94"/>
  <c r="W29"/>
  <c i="2" r="K34"/>
  <c i="1" r="AY95"/>
  <c r="AV95"/>
  <c r="AS94"/>
  <c r="AZ94"/>
  <c i="2" r="F34"/>
  <c i="1" r="BC95"/>
  <c r="BC94"/>
  <c r="AY94"/>
  <c r="AK30"/>
  <c r="BA94"/>
  <c i="2" l="1" r="I95"/>
  <c r="J95"/>
  <c r="K118"/>
  <c r="K96"/>
  <c r="BK116"/>
  <c r="K116"/>
  <c r="K94"/>
  <c i="1" r="W30"/>
  <c r="AV94"/>
  <c i="2" l="1" r="K30"/>
  <c i="1" r="AG95"/>
  <c r="AG94"/>
  <c r="AK26"/>
  <c r="AK35"/>
  <c l="1" r="AN94"/>
  <c i="2" r="K39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<sst xmlns="http://schemas.openxmlformats.org/spreadsheetml/2006/main">
  <si>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</si>
  <si>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</si>
  <si>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</si>
  <si>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</si>
  <si>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</si>
  <si>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</si>
  <si>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{7c7ab82e-3234-408c-adaf-878cd0c2c328}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</si>
  <si>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</si>
  <si>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</si>
  <si>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</si>
  <si>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</si>
  <si>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</si>
  <si>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</si>
  <si>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</si>
  <si>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BSK_2021_10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</si>
  <si>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</si>
  <si>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</si>
  <si>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Orez stromov v areály Gymnázium L. Novomeského</t>
  </si>
  <si>
    <t>JKSO:</t>
  </si>
  <si>
    <t>KS:</t>
  </si>
  <si>
    <t>Miesto:</t>
  </si>
  <si>
    <t>Tomášikova 2, 827 29 Bratislava, Slovakia</t>
  </si>
  <si>
    <t>Dátum:</t>
  </si>
  <si>
    <t>21. 10. 2021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</si>
  <si>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</si>
  <si>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</si>
  <si>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</si>
  <si>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</si>
  <si>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</si>
  <si>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</si>
  <si>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</si>
  <si>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Spracovateľ:</t>
  </si>
  <si>
    <t>Ing. Stanislava Jókayová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</si>
  <si>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</si>
  <si>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</si>
  <si>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</si>
  <si>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</si>
  <si>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</si>
  <si>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</si>
  <si>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</si>
  <si>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</si>
  <si>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</si>
  <si>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</si>
  <si>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</si>
  <si>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</si>
  <si>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</si>
  <si>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</si>
  <si>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</si>
  <si>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</si>
  <si>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</si>
  <si>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</si>
  <si>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</si>
  <si>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</si>
  <si>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</si>
  <si>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</si>
  <si>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</si>
  <si>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</si>
  <si>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</si>
  <si>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</si>
  <si>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</si>
  <si>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</si>
  <si>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</si>
  <si>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</si>
  <si>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</si>
  <si>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</si>
  <si>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</si>
  <si>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</si>
  <si>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</si>
  <si>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</si>
  <si>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</si>
  <si>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</si>
  <si>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</si>
  <si>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</si>
  <si>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</si>
  <si>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</si>
  <si>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</si>
  <si>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</si>
  <si>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</si>
  <si>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</si>
  <si>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</si>
  <si>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</si>
  <si>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</si>
  <si>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</si>
  <si>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</si>
  <si>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</si>
  <si>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</si>
  <si>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</si>
  <si>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</si>
  <si>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</si>
  <si>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</si>
  <si>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</si>
  <si>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</si>
  <si>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</si>
  <si>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</si>
  <si>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</si>
  <si>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</si>
  <si>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</si>
  <si>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</si>
  <si>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</si>
  <si>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</si>
  <si>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</si>
  <si>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</si>
  <si>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</si>
  <si>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</si>
  <si>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</si>
  <si>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</si>
  <si>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</si>
  <si>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</si>
  <si>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</si>
  <si>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</si>
  <si>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</si>
  <si>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</si>
  <si>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</si>
  <si>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</si>
  <si>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</si>
  <si>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</si>
  <si>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</si>
  <si>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</si>
  <si>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111251114.S</t>
  </si>
  <si>
    <t>Drvenie orezaných vetiev, s odvozom drevnej drviny do 20 km a so zložením priemeru vetiev do 250 mm</t>
  </si>
  <si>
    <t>m3</t>
  </si>
  <si>
    <t>4</t>
  </si>
  <si>
    <t>2</t>
  </si>
  <si>
    <t>444203028</t>
  </si>
  <si>
    <t>112101119.S</t>
  </si>
  <si>
    <t>Orezanie stromu listnatého priemeru kmeňa do 1000 mm</t>
  </si>
  <si>
    <t>ks</t>
  </si>
  <si>
    <t>1673940154</t>
  </si>
  <si>
    <t>VV</t>
  </si>
  <si>
    <t>2"Fraxinus excelsior, jaseń štíhly</t>
  </si>
  <si>
    <t>2"Acer pseudoplatanus, javor horský</t>
  </si>
  <si>
    <t>3"Tilia cordata, lipa malolistá</t>
  </si>
  <si>
    <t>1"Cerasus serrulata, čerešňa pílkatá</t>
  </si>
  <si>
    <t>1"Quercus robur, dub letný</t>
  </si>
  <si>
    <t>1"Acer platanoides, javor mliečny</t>
  </si>
  <si>
    <t>2"Catalpa bignonioides, katalpa bignoniovitá</t>
  </si>
  <si>
    <t>2"Sambucus nigra, baza čierna</t>
  </si>
  <si>
    <t>3"Cerasus avium, čerešňa vtáčia</t>
  </si>
  <si>
    <t>6"Thuja sp, tuja</t>
  </si>
  <si>
    <t>Súčet</t>
  </si>
  <si>
    <t>3</t>
  </si>
  <si>
    <t>112101225.S</t>
  </si>
  <si>
    <t>Orezanie stromu ihličnatého priemer kmeňa do 600 mm</t>
  </si>
  <si>
    <t>213170200</t>
  </si>
  <si>
    <t>2"Pinus sylvestris, borovica lesná</t>
  </si>
  <si>
    <t>112103125.S</t>
  </si>
  <si>
    <t>Orezanie stromu v sťažených podmienkach, použitie stromolezeckej techniky, priemer kmeňa do 600 mm</t>
  </si>
  <si>
    <t>1148667059</t>
  </si>
  <si>
    <t>2"Larix decidua, smrekovec opadavý</t>
  </si>
  <si>
    <t>5</t>
  </si>
  <si>
    <t>184806114.S</t>
  </si>
  <si>
    <t>Rez stromu presvetľovaním, netŕňového priem. koruny nad 6 do 8 m</t>
  </si>
  <si>
    <t>-533210517</t>
  </si>
  <si>
    <t>6"Quercus robur, dub letný</t>
  </si>
  <si>
    <t>3"Cerasus serrulata, čerešňa pílkatá</t>
  </si>
  <si>
    <t>9</t>
  </si>
  <si>
    <t>Ostatné konštrukcie a práce-búranie</t>
  </si>
  <si>
    <t>6</t>
  </si>
  <si>
    <t>949942101.S</t>
  </si>
  <si>
    <t>Hydraulická zdvíhacia plošina vrátane obsluhy inštalovaná na automobilovom podvozku výšky zdvihu do 27 m</t>
  </si>
  <si>
    <t>hod</t>
  </si>
  <si>
    <t>1408086349</t>
  </si>
  <si>
    <t>99</t>
  </si>
  <si>
    <t>Presun hmôt HSV</t>
  </si>
  <si>
    <t>7</t>
  </si>
  <si>
    <t>998231111.S</t>
  </si>
  <si>
    <t>Presun hmôt na objektoch rekultivácie</t>
  </si>
  <si>
    <t>t</t>
  </si>
  <si>
    <t>-629626275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</si>
</sst>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4" fontId="23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G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15</v>
      </c>
      <c r="BS5" s="16" t="s">
        <v>7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G8" s="30"/>
      <c r="BS8" s="16" t="s">
        <v>7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G13" s="30"/>
      <c r="BS13" s="16" t="s">
        <v>7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G14" s="30"/>
      <c r="BS14" s="16" t="s">
        <v>7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="1" customFormat="1" ht="18.48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="1" customFormat="1" ht="18.48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5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="2" customFormat="1" ht="25.92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G28" s="30"/>
    </row>
    <row r="29" s="3" customFormat="1" ht="14.4" customHeight="1">
      <c r="A29" s="3"/>
      <c r="B29" s="45"/>
      <c r="C29" s="46"/>
      <c r="D29" s="31" t="s">
        <v>38</v>
      </c>
      <c r="E29" s="46"/>
      <c r="F29" s="47" t="s">
        <v>39</v>
      </c>
      <c r="G29" s="46"/>
      <c r="H29" s="46"/>
      <c r="I29" s="46"/>
      <c r="J29" s="46"/>
      <c r="K29" s="46"/>
      <c r="L29" s="48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ROUND(BB94,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f>ROUND(AX94, 2)</f>
        <v>0</v>
      </c>
      <c r="AL29" s="46"/>
      <c r="AM29" s="46"/>
      <c r="AN29" s="46"/>
      <c r="AO29" s="46"/>
      <c r="AP29" s="46"/>
      <c r="AQ29" s="46"/>
      <c r="AR29" s="50"/>
      <c r="BG29" s="51"/>
    </row>
    <row r="30" s="3" customFormat="1" ht="14.4" customHeight="1">
      <c r="A30" s="3"/>
      <c r="B30" s="45"/>
      <c r="C30" s="46"/>
      <c r="D30" s="46"/>
      <c r="E30" s="46"/>
      <c r="F30" s="47" t="s">
        <v>40</v>
      </c>
      <c r="G30" s="46"/>
      <c r="H30" s="46"/>
      <c r="I30" s="46"/>
      <c r="J30" s="46"/>
      <c r="K30" s="46"/>
      <c r="L30" s="48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ROUND(BC94,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f>ROUND(AY94, 2)</f>
        <v>0</v>
      </c>
      <c r="AL30" s="46"/>
      <c r="AM30" s="46"/>
      <c r="AN30" s="46"/>
      <c r="AO30" s="46"/>
      <c r="AP30" s="46"/>
      <c r="AQ30" s="46"/>
      <c r="AR30" s="50"/>
      <c r="BG30" s="51"/>
    </row>
    <row r="31" hidden="1" s="3" customFormat="1" ht="14.4" customHeight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8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9">
        <f>ROUND(BD94,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9">
        <v>0</v>
      </c>
      <c r="AL31" s="46"/>
      <c r="AM31" s="46"/>
      <c r="AN31" s="46"/>
      <c r="AO31" s="46"/>
      <c r="AP31" s="46"/>
      <c r="AQ31" s="46"/>
      <c r="AR31" s="50"/>
      <c r="BG31" s="51"/>
    </row>
    <row r="32" hidden="1" s="3" customFormat="1" ht="14.4" customHeight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8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9">
        <f>ROUND(BE94,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9">
        <v>0</v>
      </c>
      <c r="AL32" s="46"/>
      <c r="AM32" s="46"/>
      <c r="AN32" s="46"/>
      <c r="AO32" s="46"/>
      <c r="AP32" s="46"/>
      <c r="AQ32" s="46"/>
      <c r="AR32" s="50"/>
      <c r="BG32" s="51"/>
    </row>
    <row r="33" hidden="1" s="3" customFormat="1" ht="14.4" customHeight="1">
      <c r="A33" s="3"/>
      <c r="B33" s="45"/>
      <c r="C33" s="46"/>
      <c r="D33" s="46"/>
      <c r="E33" s="46"/>
      <c r="F33" s="47" t="s">
        <v>43</v>
      </c>
      <c r="G33" s="46"/>
      <c r="H33" s="46"/>
      <c r="I33" s="46"/>
      <c r="J33" s="46"/>
      <c r="K33" s="46"/>
      <c r="L33" s="48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9">
        <f>ROUND(BF94,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9">
        <v>0</v>
      </c>
      <c r="AL33" s="46"/>
      <c r="AM33" s="46"/>
      <c r="AN33" s="46"/>
      <c r="AO33" s="46"/>
      <c r="AP33" s="46"/>
      <c r="AQ33" s="46"/>
      <c r="AR33" s="50"/>
      <c r="BG33" s="51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="2" customFormat="1" ht="25.92" customHeight="1">
      <c r="A35" s="37"/>
      <c r="B35" s="38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G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4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4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4" t="s">
        <v>49</v>
      </c>
      <c r="AI60" s="41"/>
      <c r="AJ60" s="41"/>
      <c r="AK60" s="41"/>
      <c r="AL60" s="41"/>
      <c r="AM60" s="64" t="s">
        <v>50</v>
      </c>
      <c r="AN60" s="41"/>
      <c r="AO60" s="41"/>
      <c r="AP60" s="39"/>
      <c r="AQ60" s="39"/>
      <c r="AR60" s="43"/>
      <c r="BG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39"/>
      <c r="AQ64" s="39"/>
      <c r="AR64" s="43"/>
      <c r="BG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4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4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4" t="s">
        <v>49</v>
      </c>
      <c r="AI75" s="41"/>
      <c r="AJ75" s="41"/>
      <c r="AK75" s="41"/>
      <c r="AL75" s="41"/>
      <c r="AM75" s="64" t="s">
        <v>50</v>
      </c>
      <c r="AN75" s="41"/>
      <c r="AO75" s="41"/>
      <c r="AP75" s="39"/>
      <c r="AQ75" s="39"/>
      <c r="AR75" s="43"/>
      <c r="BG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="2" customFormat="1" ht="6.96" customHeight="1">
      <c r="A77" s="37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3"/>
      <c r="BG77" s="37"/>
    </row>
    <row r="81" s="2" customFormat="1" ht="6.96" customHeight="1">
      <c r="A81" s="3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3"/>
      <c r="BG81" s="37"/>
    </row>
    <row r="82" s="2" customFormat="1" ht="24.96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BSK_2021_10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Orez stromov v areály Gymnázium L. Novomeského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8" t="str">
        <f>IF(K8="","",K8)</f>
        <v>Tomášikova 2, 827 29 Bratislava, Slovakia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9" t="str">
        <f>IF(AN8= "","",AN8)</f>
        <v>21. 10. 2021</v>
      </c>
      <c r="AN87" s="79"/>
      <c r="AO87" s="39"/>
      <c r="AP87" s="39"/>
      <c r="AQ87" s="39"/>
      <c r="AR87" s="43"/>
      <c r="BG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1" t="str">
        <f>IF(E11= "","",E11)</f>
        <v>Tomášikova 2, 827 29 Bratislava, Slovakia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80" t="str">
        <f>IF(E17="","",E17)</f>
        <v xml:space="preserve"> </v>
      </c>
      <c r="AN89" s="71"/>
      <c r="AO89" s="71"/>
      <c r="AP89" s="71"/>
      <c r="AQ89" s="39"/>
      <c r="AR89" s="43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1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80" t="str">
        <f>IF(E20="","",E20)</f>
        <v>Ing. Stanislava Jókayová</v>
      </c>
      <c r="AN90" s="71"/>
      <c r="AO90" s="71"/>
      <c r="AP90" s="71"/>
      <c r="AQ90" s="39"/>
      <c r="AR90" s="43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7"/>
    </row>
    <row r="92" s="2" customFormat="1" ht="29.28" customHeight="1">
      <c r="A92" s="37"/>
      <c r="B92" s="38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3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1" t="s">
        <v>71</v>
      </c>
      <c r="BE92" s="101" t="s">
        <v>72</v>
      </c>
      <c r="BF92" s="102" t="s">
        <v>73</v>
      </c>
      <c r="BG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7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ROUND(AT95,2)</f>
        <v>0</v>
      </c>
      <c r="AU94" s="115">
        <f>ROUND(AU95,2)</f>
        <v>0</v>
      </c>
      <c r="AV94" s="115">
        <f>ROUND(SUM(AX94:AY94),2)</f>
        <v>0</v>
      </c>
      <c r="AW94" s="116">
        <f>ROUND(AW95,5)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ROUND(BB95,2)</f>
        <v>0</v>
      </c>
      <c r="BC94" s="115">
        <f>ROUND(BC95,2)</f>
        <v>0</v>
      </c>
      <c r="BD94" s="115">
        <f>ROUND(BD95,2)</f>
        <v>0</v>
      </c>
      <c r="BE94" s="115">
        <f>ROUND(BE95,2)</f>
        <v>0</v>
      </c>
      <c r="BF94" s="117">
        <f>ROUND(BF95,2)</f>
        <v>0</v>
      </c>
      <c r="BG94" s="6"/>
      <c r="BS94" s="118" t="s">
        <v>75</v>
      </c>
      <c r="BT94" s="118" t="s">
        <v>76</v>
      </c>
      <c r="BV94" s="118" t="s">
        <v>77</v>
      </c>
      <c r="BW94" s="118" t="s">
        <v>6</v>
      </c>
      <c r="BX94" s="118" t="s">
        <v>78</v>
      </c>
      <c r="CL94" s="118" t="s">
        <v>1</v>
      </c>
    </row>
    <row r="95" s="7" customFormat="1" ht="24.75" customHeight="1">
      <c r="A95" s="119" t="s">
        <v>79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'BSK_2021_10 - Orez stromo...'!K30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80</v>
      </c>
      <c r="AR95" s="126"/>
      <c r="AS95" s="127">
        <f>'BSK_2021_10 - Orez stromo...'!K28</f>
        <v>0</v>
      </c>
      <c r="AT95" s="128">
        <f>'BSK_2021_10 - Orez stromo...'!K29</f>
        <v>0</v>
      </c>
      <c r="AU95" s="128">
        <v>0</v>
      </c>
      <c r="AV95" s="128">
        <f>ROUND(SUM(AX95:AY95),2)</f>
        <v>0</v>
      </c>
      <c r="AW95" s="129">
        <f>'BSK_2021_10 - Orez stromo...'!T116</f>
        <v>0</v>
      </c>
      <c r="AX95" s="128">
        <f>'BSK_2021_10 - Orez stromo...'!K33</f>
        <v>0</v>
      </c>
      <c r="AY95" s="128">
        <f>'BSK_2021_10 - Orez stromo...'!K34</f>
        <v>0</v>
      </c>
      <c r="AZ95" s="128">
        <f>'BSK_2021_10 - Orez stromo...'!K35</f>
        <v>0</v>
      </c>
      <c r="BA95" s="128">
        <f>'BSK_2021_10 - Orez stromo...'!K36</f>
        <v>0</v>
      </c>
      <c r="BB95" s="128">
        <f>'BSK_2021_10 - Orez stromo...'!F33</f>
        <v>0</v>
      </c>
      <c r="BC95" s="128">
        <f>'BSK_2021_10 - Orez stromo...'!F34</f>
        <v>0</v>
      </c>
      <c r="BD95" s="128">
        <f>'BSK_2021_10 - Orez stromo...'!F35</f>
        <v>0</v>
      </c>
      <c r="BE95" s="128">
        <f>'BSK_2021_10 - Orez stromo...'!F36</f>
        <v>0</v>
      </c>
      <c r="BF95" s="130">
        <f>'BSK_2021_10 - Orez stromo...'!F37</f>
        <v>0</v>
      </c>
      <c r="BG95" s="7"/>
      <c r="BT95" s="131" t="s">
        <v>81</v>
      </c>
      <c r="BU95" s="131" t="s">
        <v>82</v>
      </c>
      <c r="BV95" s="131" t="s">
        <v>77</v>
      </c>
      <c r="BW95" s="131" t="s">
        <v>6</v>
      </c>
      <c r="BX95" s="131" t="s">
        <v>78</v>
      </c>
      <c r="CL95" s="131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="2" customFormat="1" ht="6.96" customHeight="1">
      <c r="A97" s="37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</sheetData>
  <sheetProtection sheet="1" formatColumns="0" formatRows="0" objects="1" scenarios="1" spinCount="100000" saltValue="zQHG9ucVWy00ynjwdgLSpW3uhr8IMzawe0n4+7jY+u0XUoY8e8wjowXwfd36KdYtKTtin5LPnGEuzA3aHgElXQ==" hashValue="winV0v2uGUh2DnncMM9u94/8ls5M1KgZytNt0jegi9aPopX6bhCO3yZ+36v75kjjNX4HULbE8Lrv1GVX7eimQg==" algorithmName="SHA-512" password="CC35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BSK_2021_10 - Orez strom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6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9"/>
      <c r="AT3" s="16" t="s">
        <v>76</v>
      </c>
    </row>
    <row r="4" s="1" customFormat="1" ht="24.96" customHeight="1">
      <c r="B4" s="19"/>
      <c r="D4" s="134" t="s">
        <v>83</v>
      </c>
      <c r="M4" s="19"/>
      <c r="N4" s="135" t="s">
        <v>10</v>
      </c>
      <c r="AT4" s="16" t="s">
        <v>4</v>
      </c>
    </row>
    <row r="5" s="1" customFormat="1" ht="6.96" customHeight="1">
      <c r="B5" s="19"/>
      <c r="M5" s="19"/>
    </row>
    <row r="6" s="2" customFormat="1" ht="12" customHeight="1">
      <c r="A6" s="37"/>
      <c r="B6" s="43"/>
      <c r="C6" s="37"/>
      <c r="D6" s="136" t="s">
        <v>16</v>
      </c>
      <c r="E6" s="37"/>
      <c r="F6" s="37"/>
      <c r="G6" s="37"/>
      <c r="H6" s="37"/>
      <c r="I6" s="37"/>
      <c r="J6" s="37"/>
      <c r="K6" s="37"/>
      <c r="L6" s="37"/>
      <c r="M6" s="6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7" t="s">
        <v>17</v>
      </c>
      <c r="F7" s="37"/>
      <c r="G7" s="37"/>
      <c r="H7" s="37"/>
      <c r="I7" s="37"/>
      <c r="J7" s="37"/>
      <c r="K7" s="37"/>
      <c r="L7" s="37"/>
      <c r="M7" s="6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37"/>
      <c r="M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6" t="s">
        <v>18</v>
      </c>
      <c r="E9" s="37"/>
      <c r="F9" s="138" t="s">
        <v>1</v>
      </c>
      <c r="G9" s="37"/>
      <c r="H9" s="37"/>
      <c r="I9" s="136" t="s">
        <v>19</v>
      </c>
      <c r="J9" s="138" t="s">
        <v>1</v>
      </c>
      <c r="K9" s="37"/>
      <c r="L9" s="37"/>
      <c r="M9" s="6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6" t="s">
        <v>20</v>
      </c>
      <c r="E10" s="37"/>
      <c r="F10" s="138" t="s">
        <v>21</v>
      </c>
      <c r="G10" s="37"/>
      <c r="H10" s="37"/>
      <c r="I10" s="136" t="s">
        <v>22</v>
      </c>
      <c r="J10" s="139" t="str">
        <f>'Rekapitulácia stavby'!AN8</f>
        <v>21. 10. 2021</v>
      </c>
      <c r="K10" s="37"/>
      <c r="L10" s="37"/>
      <c r="M10" s="6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6" t="s">
        <v>24</v>
      </c>
      <c r="E12" s="37"/>
      <c r="F12" s="37"/>
      <c r="G12" s="37"/>
      <c r="H12" s="37"/>
      <c r="I12" s="136" t="s">
        <v>25</v>
      </c>
      <c r="J12" s="138" t="s">
        <v>1</v>
      </c>
      <c r="K12" s="37"/>
      <c r="L12" s="37"/>
      <c r="M12" s="6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8" t="s">
        <v>21</v>
      </c>
      <c r="F13" s="37"/>
      <c r="G13" s="37"/>
      <c r="H13" s="37"/>
      <c r="I13" s="136" t="s">
        <v>26</v>
      </c>
      <c r="J13" s="138" t="s">
        <v>1</v>
      </c>
      <c r="K13" s="37"/>
      <c r="L13" s="37"/>
      <c r="M13" s="6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6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6" t="s">
        <v>27</v>
      </c>
      <c r="E15" s="37"/>
      <c r="F15" s="37"/>
      <c r="G15" s="37"/>
      <c r="H15" s="37"/>
      <c r="I15" s="136" t="s">
        <v>25</v>
      </c>
      <c r="J15" s="32" t="str">
        <f>'Rekapitulácia stavby'!AN13</f>
        <v>Vyplň údaj</v>
      </c>
      <c r="K15" s="37"/>
      <c r="L15" s="37"/>
      <c r="M15" s="6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38"/>
      <c r="G16" s="138"/>
      <c r="H16" s="138"/>
      <c r="I16" s="136" t="s">
        <v>26</v>
      </c>
      <c r="J16" s="32" t="str">
        <f>'Rekapitulácia stavby'!AN14</f>
        <v>Vyplň údaj</v>
      </c>
      <c r="K16" s="37"/>
      <c r="L16" s="37"/>
      <c r="M16" s="6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6" t="s">
        <v>29</v>
      </c>
      <c r="E18" s="37"/>
      <c r="F18" s="37"/>
      <c r="G18" s="37"/>
      <c r="H18" s="37"/>
      <c r="I18" s="136" t="s">
        <v>25</v>
      </c>
      <c r="J18" s="138" t="str">
        <f>IF('Rekapitulácia stavby'!AN16="","",'Rekapitulácia stavby'!AN16)</f>
        <v/>
      </c>
      <c r="K18" s="37"/>
      <c r="L18" s="37"/>
      <c r="M18" s="6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8" t="str">
        <f>IF('Rekapitulácia stavby'!E17="","",'Rekapitulácia stavby'!E17)</f>
        <v xml:space="preserve"> </v>
      </c>
      <c r="F19" s="37"/>
      <c r="G19" s="37"/>
      <c r="H19" s="37"/>
      <c r="I19" s="136" t="s">
        <v>26</v>
      </c>
      <c r="J19" s="138" t="str">
        <f>IF('Rekapitulácia stavby'!AN17="","",'Rekapitulácia stavby'!AN17)</f>
        <v/>
      </c>
      <c r="K19" s="37"/>
      <c r="L19" s="37"/>
      <c r="M19" s="6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6" t="s">
        <v>31</v>
      </c>
      <c r="E21" s="37"/>
      <c r="F21" s="37"/>
      <c r="G21" s="37"/>
      <c r="H21" s="37"/>
      <c r="I21" s="136" t="s">
        <v>25</v>
      </c>
      <c r="J21" s="138" t="s">
        <v>1</v>
      </c>
      <c r="K21" s="37"/>
      <c r="L21" s="37"/>
      <c r="M21" s="6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8" t="s">
        <v>32</v>
      </c>
      <c r="F22" s="37"/>
      <c r="G22" s="37"/>
      <c r="H22" s="37"/>
      <c r="I22" s="136" t="s">
        <v>26</v>
      </c>
      <c r="J22" s="138" t="s">
        <v>1</v>
      </c>
      <c r="K22" s="37"/>
      <c r="L22" s="37"/>
      <c r="M22" s="6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6" t="s">
        <v>33</v>
      </c>
      <c r="E24" s="37"/>
      <c r="F24" s="37"/>
      <c r="G24" s="37"/>
      <c r="H24" s="37"/>
      <c r="I24" s="37"/>
      <c r="J24" s="37"/>
      <c r="K24" s="37"/>
      <c r="L24" s="37"/>
      <c r="M24" s="6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0"/>
      <c r="M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4"/>
      <c r="E27" s="144"/>
      <c r="F27" s="144"/>
      <c r="G27" s="144"/>
      <c r="H27" s="144"/>
      <c r="I27" s="144"/>
      <c r="J27" s="144"/>
      <c r="K27" s="144"/>
      <c r="L27" s="144"/>
      <c r="M27" s="6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>
      <c r="A28" s="37"/>
      <c r="B28" s="43"/>
      <c r="C28" s="37"/>
      <c r="D28" s="37"/>
      <c r="E28" s="136" t="s">
        <v>84</v>
      </c>
      <c r="F28" s="37"/>
      <c r="G28" s="37"/>
      <c r="H28" s="37"/>
      <c r="I28" s="37"/>
      <c r="J28" s="37"/>
      <c r="K28" s="145">
        <f>I94</f>
        <v>0</v>
      </c>
      <c r="L28" s="37"/>
      <c r="M28" s="6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>
      <c r="A29" s="37"/>
      <c r="B29" s="43"/>
      <c r="C29" s="37"/>
      <c r="D29" s="37"/>
      <c r="E29" s="136" t="s">
        <v>85</v>
      </c>
      <c r="F29" s="37"/>
      <c r="G29" s="37"/>
      <c r="H29" s="37"/>
      <c r="I29" s="37"/>
      <c r="J29" s="37"/>
      <c r="K29" s="145">
        <f>J94</f>
        <v>0</v>
      </c>
      <c r="L29" s="146"/>
      <c r="M29" s="147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s="2" customFormat="1" ht="25.44" customHeight="1">
      <c r="A30" s="37"/>
      <c r="B30" s="43"/>
      <c r="C30" s="37"/>
      <c r="D30" s="148" t="s">
        <v>34</v>
      </c>
      <c r="E30" s="37"/>
      <c r="F30" s="37"/>
      <c r="G30" s="37"/>
      <c r="H30" s="37"/>
      <c r="I30" s="37"/>
      <c r="J30" s="37"/>
      <c r="K30" s="149">
        <f>ROUND(K116, 2)</f>
        <v>0</v>
      </c>
      <c r="L30" s="146"/>
      <c r="M30" s="147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</row>
    <row r="31" s="2" customFormat="1" ht="6.96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144"/>
      <c r="M31" s="6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36</v>
      </c>
      <c r="G32" s="37"/>
      <c r="H32" s="37"/>
      <c r="I32" s="150" t="s">
        <v>35</v>
      </c>
      <c r="J32" s="37"/>
      <c r="K32" s="150" t="s">
        <v>37</v>
      </c>
      <c r="L32" s="37"/>
      <c r="M32" s="6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1" t="s">
        <v>38</v>
      </c>
      <c r="E33" s="152" t="s">
        <v>39</v>
      </c>
      <c r="F33" s="153">
        <f>ROUND((SUM(BE116:BE146)),  2)</f>
        <v>0</v>
      </c>
      <c r="G33" s="146"/>
      <c r="H33" s="146"/>
      <c r="I33" s="154">
        <v>0.20000000000000001</v>
      </c>
      <c r="J33" s="146"/>
      <c r="K33" s="153">
        <f>ROUND(((SUM(BE116:BE146))*I33),  2)</f>
        <v>0</v>
      </c>
      <c r="L33" s="146"/>
      <c r="M33" s="14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</row>
    <row r="34" s="2" customFormat="1" ht="14.4" customHeight="1">
      <c r="A34" s="37"/>
      <c r="B34" s="43"/>
      <c r="C34" s="37"/>
      <c r="D34" s="37"/>
      <c r="E34" s="152" t="s">
        <v>40</v>
      </c>
      <c r="F34" s="153">
        <f>ROUND((SUM(BF116:BF146)),  2)</f>
        <v>0</v>
      </c>
      <c r="G34" s="146"/>
      <c r="H34" s="146"/>
      <c r="I34" s="154">
        <v>0.20000000000000001</v>
      </c>
      <c r="J34" s="146"/>
      <c r="K34" s="153">
        <f>ROUND(((SUM(BF116:BF146))*I34),  2)</f>
        <v>0</v>
      </c>
      <c r="L34" s="37"/>
      <c r="M34" s="6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6" t="s">
        <v>41</v>
      </c>
      <c r="F35" s="145">
        <f>ROUND((SUM(BG116:BG146)),  2)</f>
        <v>0</v>
      </c>
      <c r="G35" s="37"/>
      <c r="H35" s="37"/>
      <c r="I35" s="155">
        <v>0.20000000000000001</v>
      </c>
      <c r="J35" s="37"/>
      <c r="K35" s="145">
        <f>0</f>
        <v>0</v>
      </c>
      <c r="L35" s="37"/>
      <c r="M35" s="6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6" t="s">
        <v>42</v>
      </c>
      <c r="F36" s="145">
        <f>ROUND((SUM(BH116:BH146)),  2)</f>
        <v>0</v>
      </c>
      <c r="G36" s="37"/>
      <c r="H36" s="37"/>
      <c r="I36" s="155">
        <v>0.20000000000000001</v>
      </c>
      <c r="J36" s="37"/>
      <c r="K36" s="145">
        <f>0</f>
        <v>0</v>
      </c>
      <c r="L36" s="37"/>
      <c r="M36" s="6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2" t="s">
        <v>43</v>
      </c>
      <c r="F37" s="153">
        <f>ROUND((SUM(BI116:BI146)),  2)</f>
        <v>0</v>
      </c>
      <c r="G37" s="146"/>
      <c r="H37" s="146"/>
      <c r="I37" s="154">
        <v>0</v>
      </c>
      <c r="J37" s="146"/>
      <c r="K37" s="153">
        <f>0</f>
        <v>0</v>
      </c>
      <c r="L37" s="37"/>
      <c r="M37" s="6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6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58"/>
      <c r="K39" s="161">
        <f>SUM(K30:K37)</f>
        <v>0</v>
      </c>
      <c r="L39" s="162"/>
      <c r="M39" s="6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M41" s="19"/>
    </row>
    <row r="42" s="1" customFormat="1" ht="14.4" customHeight="1">
      <c r="B42" s="19"/>
      <c r="M42" s="19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164"/>
      <c r="M50" s="63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166"/>
      <c r="M61" s="6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169"/>
      <c r="M65" s="6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166"/>
      <c r="M76" s="6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86</v>
      </c>
      <c r="D82" s="39"/>
      <c r="E82" s="39"/>
      <c r="F82" s="39"/>
      <c r="G82" s="39"/>
      <c r="H82" s="39"/>
      <c r="I82" s="39"/>
      <c r="J82" s="39"/>
      <c r="K82" s="39"/>
      <c r="L82" s="39"/>
      <c r="M82" s="6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6" t="str">
        <f>E7</f>
        <v>Orez stromov v areály Gymnázium L. Novomeského</v>
      </c>
      <c r="F85" s="39"/>
      <c r="G85" s="39"/>
      <c r="H85" s="39"/>
      <c r="I85" s="39"/>
      <c r="J85" s="39"/>
      <c r="K85" s="39"/>
      <c r="L85" s="39"/>
      <c r="M85" s="6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6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>Tomášikova 2, 827 29 Bratislava, Slovakia</v>
      </c>
      <c r="G87" s="39"/>
      <c r="H87" s="39"/>
      <c r="I87" s="31" t="s">
        <v>22</v>
      </c>
      <c r="J87" s="79" t="str">
        <f>IF(J10="","",J10)</f>
        <v>21. 10. 2021</v>
      </c>
      <c r="K87" s="39"/>
      <c r="L87" s="39"/>
      <c r="M87" s="6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Tomášikova 2, 827 29 Bratislava, Slovakia</v>
      </c>
      <c r="G89" s="39"/>
      <c r="H89" s="39"/>
      <c r="I89" s="31" t="s">
        <v>29</v>
      </c>
      <c r="J89" s="35" t="str">
        <f>E19</f>
        <v xml:space="preserve"> </v>
      </c>
      <c r="K89" s="39"/>
      <c r="L89" s="39"/>
      <c r="M89" s="6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25.6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>Ing. Stanislava Jókayová</v>
      </c>
      <c r="K90" s="39"/>
      <c r="L90" s="39"/>
      <c r="M90" s="6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6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74" t="s">
        <v>87</v>
      </c>
      <c r="D92" s="175"/>
      <c r="E92" s="175"/>
      <c r="F92" s="175"/>
      <c r="G92" s="175"/>
      <c r="H92" s="175"/>
      <c r="I92" s="176" t="s">
        <v>88</v>
      </c>
      <c r="J92" s="176" t="s">
        <v>89</v>
      </c>
      <c r="K92" s="176" t="s">
        <v>90</v>
      </c>
      <c r="L92" s="175"/>
      <c r="M92" s="6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7" t="s">
        <v>91</v>
      </c>
      <c r="D94" s="39"/>
      <c r="E94" s="39"/>
      <c r="F94" s="39"/>
      <c r="G94" s="39"/>
      <c r="H94" s="39"/>
      <c r="I94" s="110">
        <f>Q116</f>
        <v>0</v>
      </c>
      <c r="J94" s="110">
        <f>R116</f>
        <v>0</v>
      </c>
      <c r="K94" s="110">
        <f>K116</f>
        <v>0</v>
      </c>
      <c r="L94" s="39"/>
      <c r="M94" s="6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92</v>
      </c>
    </row>
    <row r="95" s="9" customFormat="1" ht="24.96" customHeight="1">
      <c r="A95" s="9"/>
      <c r="B95" s="178"/>
      <c r="C95" s="179"/>
      <c r="D95" s="180" t="s">
        <v>93</v>
      </c>
      <c r="E95" s="181"/>
      <c r="F95" s="181"/>
      <c r="G95" s="181"/>
      <c r="H95" s="181"/>
      <c r="I95" s="182">
        <f>Q117</f>
        <v>0</v>
      </c>
      <c r="J95" s="182">
        <f>R117</f>
        <v>0</v>
      </c>
      <c r="K95" s="182">
        <f>K117</f>
        <v>0</v>
      </c>
      <c r="L95" s="179"/>
      <c r="M95" s="18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4"/>
      <c r="C96" s="185"/>
      <c r="D96" s="186" t="s">
        <v>94</v>
      </c>
      <c r="E96" s="187"/>
      <c r="F96" s="187"/>
      <c r="G96" s="187"/>
      <c r="H96" s="187"/>
      <c r="I96" s="188">
        <f>Q118</f>
        <v>0</v>
      </c>
      <c r="J96" s="188">
        <f>R118</f>
        <v>0</v>
      </c>
      <c r="K96" s="188">
        <f>K118</f>
        <v>0</v>
      </c>
      <c r="L96" s="185"/>
      <c r="M96" s="18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4"/>
      <c r="C97" s="185"/>
      <c r="D97" s="186" t="s">
        <v>95</v>
      </c>
      <c r="E97" s="187"/>
      <c r="F97" s="187"/>
      <c r="G97" s="187"/>
      <c r="H97" s="187"/>
      <c r="I97" s="188">
        <f>Q143</f>
        <v>0</v>
      </c>
      <c r="J97" s="188">
        <f>R143</f>
        <v>0</v>
      </c>
      <c r="K97" s="188">
        <f>K143</f>
        <v>0</v>
      </c>
      <c r="L97" s="185"/>
      <c r="M97" s="18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4"/>
      <c r="C98" s="185"/>
      <c r="D98" s="186" t="s">
        <v>96</v>
      </c>
      <c r="E98" s="187"/>
      <c r="F98" s="187"/>
      <c r="G98" s="187"/>
      <c r="H98" s="187"/>
      <c r="I98" s="188">
        <f>Q145</f>
        <v>0</v>
      </c>
      <c r="J98" s="188">
        <f>R145</f>
        <v>0</v>
      </c>
      <c r="K98" s="188">
        <f>K145</f>
        <v>0</v>
      </c>
      <c r="L98" s="185"/>
      <c r="M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97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6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76" t="str">
        <f>E7</f>
        <v>Orez stromov v areály Gymnázium L. Novomeského</v>
      </c>
      <c r="F108" s="39"/>
      <c r="G108" s="39"/>
      <c r="H108" s="39"/>
      <c r="I108" s="39"/>
      <c r="J108" s="39"/>
      <c r="K108" s="39"/>
      <c r="L108" s="39"/>
      <c r="M108" s="6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6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20</v>
      </c>
      <c r="D110" s="39"/>
      <c r="E110" s="39"/>
      <c r="F110" s="26" t="str">
        <f>F10</f>
        <v>Tomášikova 2, 827 29 Bratislava, Slovakia</v>
      </c>
      <c r="G110" s="39"/>
      <c r="H110" s="39"/>
      <c r="I110" s="31" t="s">
        <v>22</v>
      </c>
      <c r="J110" s="79" t="str">
        <f>IF(J10="","",J10)</f>
        <v>21. 10. 2021</v>
      </c>
      <c r="K110" s="39"/>
      <c r="L110" s="39"/>
      <c r="M110" s="6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24</v>
      </c>
      <c r="D112" s="39"/>
      <c r="E112" s="39"/>
      <c r="F112" s="26" t="str">
        <f>E13</f>
        <v>Tomášikova 2, 827 29 Bratislava, Slovakia</v>
      </c>
      <c r="G112" s="39"/>
      <c r="H112" s="39"/>
      <c r="I112" s="31" t="s">
        <v>29</v>
      </c>
      <c r="J112" s="35" t="str">
        <f>E19</f>
        <v xml:space="preserve"> </v>
      </c>
      <c r="K112" s="39"/>
      <c r="L112" s="39"/>
      <c r="M112" s="6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5.65" customHeight="1">
      <c r="A113" s="37"/>
      <c r="B113" s="38"/>
      <c r="C113" s="31" t="s">
        <v>27</v>
      </c>
      <c r="D113" s="39"/>
      <c r="E113" s="39"/>
      <c r="F113" s="26" t="str">
        <f>IF(E16="","",E16)</f>
        <v>Vyplň údaj</v>
      </c>
      <c r="G113" s="39"/>
      <c r="H113" s="39"/>
      <c r="I113" s="31" t="s">
        <v>31</v>
      </c>
      <c r="J113" s="35" t="str">
        <f>E22</f>
        <v>Ing. Stanislava Jókayová</v>
      </c>
      <c r="K113" s="39"/>
      <c r="L113" s="39"/>
      <c r="M113" s="6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11" customFormat="1" ht="29.28" customHeight="1">
      <c r="A115" s="190"/>
      <c r="B115" s="191"/>
      <c r="C115" s="192" t="s">
        <v>98</v>
      </c>
      <c r="D115" s="193" t="s">
        <v>59</v>
      </c>
      <c r="E115" s="193" t="s">
        <v>55</v>
      </c>
      <c r="F115" s="193" t="s">
        <v>56</v>
      </c>
      <c r="G115" s="193" t="s">
        <v>99</v>
      </c>
      <c r="H115" s="193" t="s">
        <v>100</v>
      </c>
      <c r="I115" s="193" t="s">
        <v>101</v>
      </c>
      <c r="J115" s="193" t="s">
        <v>102</v>
      </c>
      <c r="K115" s="194" t="s">
        <v>90</v>
      </c>
      <c r="L115" s="195" t="s">
        <v>103</v>
      </c>
      <c r="M115" s="196"/>
      <c r="N115" s="100" t="s">
        <v>1</v>
      </c>
      <c r="O115" s="101" t="s">
        <v>38</v>
      </c>
      <c r="P115" s="101" t="s">
        <v>104</v>
      </c>
      <c r="Q115" s="101" t="s">
        <v>105</v>
      </c>
      <c r="R115" s="101" t="s">
        <v>106</v>
      </c>
      <c r="S115" s="101" t="s">
        <v>107</v>
      </c>
      <c r="T115" s="101" t="s">
        <v>108</v>
      </c>
      <c r="U115" s="101" t="s">
        <v>109</v>
      </c>
      <c r="V115" s="101" t="s">
        <v>110</v>
      </c>
      <c r="W115" s="101" t="s">
        <v>111</v>
      </c>
      <c r="X115" s="102" t="s">
        <v>112</v>
      </c>
      <c r="Y115" s="190"/>
      <c r="Z115" s="190"/>
      <c r="AA115" s="190"/>
      <c r="AB115" s="190"/>
      <c r="AC115" s="190"/>
      <c r="AD115" s="190"/>
      <c r="AE115" s="190"/>
    </row>
    <row r="116" s="2" customFormat="1" ht="22.8" customHeight="1">
      <c r="A116" s="37"/>
      <c r="B116" s="38"/>
      <c r="C116" s="107" t="s">
        <v>91</v>
      </c>
      <c r="D116" s="39"/>
      <c r="E116" s="39"/>
      <c r="F116" s="39"/>
      <c r="G116" s="39"/>
      <c r="H116" s="39"/>
      <c r="I116" s="39"/>
      <c r="J116" s="39"/>
      <c r="K116" s="197">
        <f>BK116</f>
        <v>0</v>
      </c>
      <c r="L116" s="39"/>
      <c r="M116" s="43"/>
      <c r="N116" s="103"/>
      <c r="O116" s="198"/>
      <c r="P116" s="104"/>
      <c r="Q116" s="199">
        <f>Q117</f>
        <v>0</v>
      </c>
      <c r="R116" s="199">
        <f>R117</f>
        <v>0</v>
      </c>
      <c r="S116" s="104"/>
      <c r="T116" s="200">
        <f>T117</f>
        <v>0</v>
      </c>
      <c r="U116" s="104"/>
      <c r="V116" s="200">
        <f>V117</f>
        <v>0</v>
      </c>
      <c r="W116" s="104"/>
      <c r="X116" s="201">
        <f>X117</f>
        <v>0</v>
      </c>
      <c r="Y116" s="37"/>
      <c r="Z116" s="37"/>
      <c r="AA116" s="37"/>
      <c r="AB116" s="37"/>
      <c r="AC116" s="37"/>
      <c r="AD116" s="37"/>
      <c r="AE116" s="37"/>
      <c r="AT116" s="16" t="s">
        <v>75</v>
      </c>
      <c r="AU116" s="16" t="s">
        <v>92</v>
      </c>
      <c r="BK116" s="202">
        <f>BK117</f>
        <v>0</v>
      </c>
    </row>
    <row r="117" s="12" customFormat="1" ht="25.92" customHeight="1">
      <c r="A117" s="12"/>
      <c r="B117" s="203"/>
      <c r="C117" s="204"/>
      <c r="D117" s="205" t="s">
        <v>75</v>
      </c>
      <c r="E117" s="206" t="s">
        <v>113</v>
      </c>
      <c r="F117" s="206" t="s">
        <v>114</v>
      </c>
      <c r="G117" s="204"/>
      <c r="H117" s="204"/>
      <c r="I117" s="207"/>
      <c r="J117" s="207"/>
      <c r="K117" s="208">
        <f>BK117</f>
        <v>0</v>
      </c>
      <c r="L117" s="204"/>
      <c r="M117" s="209"/>
      <c r="N117" s="210"/>
      <c r="O117" s="211"/>
      <c r="P117" s="211"/>
      <c r="Q117" s="212">
        <f>Q118+Q143+Q145</f>
        <v>0</v>
      </c>
      <c r="R117" s="212">
        <f>R118+R143+R145</f>
        <v>0</v>
      </c>
      <c r="S117" s="211"/>
      <c r="T117" s="213">
        <f>T118+T143+T145</f>
        <v>0</v>
      </c>
      <c r="U117" s="211"/>
      <c r="V117" s="213">
        <f>V118+V143+V145</f>
        <v>0</v>
      </c>
      <c r="W117" s="211"/>
      <c r="X117" s="214">
        <f>X118+X143+X145</f>
        <v>0</v>
      </c>
      <c r="Y117" s="12"/>
      <c r="Z117" s="12"/>
      <c r="AA117" s="12"/>
      <c r="AB117" s="12"/>
      <c r="AC117" s="12"/>
      <c r="AD117" s="12"/>
      <c r="AE117" s="12"/>
      <c r="AR117" s="215" t="s">
        <v>81</v>
      </c>
      <c r="AT117" s="216" t="s">
        <v>75</v>
      </c>
      <c r="AU117" s="216" t="s">
        <v>76</v>
      </c>
      <c r="AY117" s="215" t="s">
        <v>115</v>
      </c>
      <c r="BK117" s="217">
        <f>BK118+BK143+BK145</f>
        <v>0</v>
      </c>
    </row>
    <row r="118" s="12" customFormat="1" ht="22.8" customHeight="1">
      <c r="A118" s="12"/>
      <c r="B118" s="203"/>
      <c r="C118" s="204"/>
      <c r="D118" s="205" t="s">
        <v>75</v>
      </c>
      <c r="E118" s="218" t="s">
        <v>81</v>
      </c>
      <c r="F118" s="218" t="s">
        <v>116</v>
      </c>
      <c r="G118" s="204"/>
      <c r="H118" s="204"/>
      <c r="I118" s="207"/>
      <c r="J118" s="207"/>
      <c r="K118" s="219">
        <f>BK118</f>
        <v>0</v>
      </c>
      <c r="L118" s="204"/>
      <c r="M118" s="209"/>
      <c r="N118" s="210"/>
      <c r="O118" s="211"/>
      <c r="P118" s="211"/>
      <c r="Q118" s="212">
        <f>SUM(Q119:Q142)</f>
        <v>0</v>
      </c>
      <c r="R118" s="212">
        <f>SUM(R119:R142)</f>
        <v>0</v>
      </c>
      <c r="S118" s="211"/>
      <c r="T118" s="213">
        <f>SUM(T119:T142)</f>
        <v>0</v>
      </c>
      <c r="U118" s="211"/>
      <c r="V118" s="213">
        <f>SUM(V119:V142)</f>
        <v>0</v>
      </c>
      <c r="W118" s="211"/>
      <c r="X118" s="214">
        <f>SUM(X119:X142)</f>
        <v>0</v>
      </c>
      <c r="Y118" s="12"/>
      <c r="Z118" s="12"/>
      <c r="AA118" s="12"/>
      <c r="AB118" s="12"/>
      <c r="AC118" s="12"/>
      <c r="AD118" s="12"/>
      <c r="AE118" s="12"/>
      <c r="AR118" s="215" t="s">
        <v>81</v>
      </c>
      <c r="AT118" s="216" t="s">
        <v>75</v>
      </c>
      <c r="AU118" s="216" t="s">
        <v>81</v>
      </c>
      <c r="AY118" s="215" t="s">
        <v>115</v>
      </c>
      <c r="BK118" s="217">
        <f>SUM(BK119:BK142)</f>
        <v>0</v>
      </c>
    </row>
    <row r="119" s="2" customFormat="1" ht="33" customHeight="1">
      <c r="A119" s="37"/>
      <c r="B119" s="38"/>
      <c r="C119" s="220" t="s">
        <v>81</v>
      </c>
      <c r="D119" s="220" t="s">
        <v>117</v>
      </c>
      <c r="E119" s="221" t="s">
        <v>118</v>
      </c>
      <c r="F119" s="222" t="s">
        <v>119</v>
      </c>
      <c r="G119" s="223" t="s">
        <v>120</v>
      </c>
      <c r="H119" s="224">
        <v>10</v>
      </c>
      <c r="I119" s="225"/>
      <c r="J119" s="225"/>
      <c r="K119" s="226">
        <f>ROUND(P119*H119,2)</f>
        <v>0</v>
      </c>
      <c r="L119" s="227"/>
      <c r="M119" s="43"/>
      <c r="N119" s="228" t="s">
        <v>1</v>
      </c>
      <c r="O119" s="229" t="s">
        <v>40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91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37"/>
      <c r="Z119" s="37"/>
      <c r="AA119" s="37"/>
      <c r="AB119" s="37"/>
      <c r="AC119" s="37"/>
      <c r="AD119" s="37"/>
      <c r="AE119" s="37"/>
      <c r="AR119" s="233" t="s">
        <v>121</v>
      </c>
      <c r="AT119" s="233" t="s">
        <v>117</v>
      </c>
      <c r="AU119" s="233" t="s">
        <v>122</v>
      </c>
      <c r="AY119" s="16" t="s">
        <v>115</v>
      </c>
      <c r="BE119" s="234">
        <f>IF(O119="základná",K119,0)</f>
        <v>0</v>
      </c>
      <c r="BF119" s="234">
        <f>IF(O119="znížená",K119,0)</f>
        <v>0</v>
      </c>
      <c r="BG119" s="234">
        <f>IF(O119="zákl. prenesená",K119,0)</f>
        <v>0</v>
      </c>
      <c r="BH119" s="234">
        <f>IF(O119="zníž. prenesená",K119,0)</f>
        <v>0</v>
      </c>
      <c r="BI119" s="234">
        <f>IF(O119="nulová",K119,0)</f>
        <v>0</v>
      </c>
      <c r="BJ119" s="16" t="s">
        <v>122</v>
      </c>
      <c r="BK119" s="234">
        <f>ROUND(P119*H119,2)</f>
        <v>0</v>
      </c>
      <c r="BL119" s="16" t="s">
        <v>121</v>
      </c>
      <c r="BM119" s="233" t="s">
        <v>123</v>
      </c>
    </row>
    <row r="120" s="2" customFormat="1" ht="24.15" customHeight="1">
      <c r="A120" s="37"/>
      <c r="B120" s="38"/>
      <c r="C120" s="220" t="s">
        <v>122</v>
      </c>
      <c r="D120" s="220" t="s">
        <v>117</v>
      </c>
      <c r="E120" s="221" t="s">
        <v>124</v>
      </c>
      <c r="F120" s="222" t="s">
        <v>125</v>
      </c>
      <c r="G120" s="223" t="s">
        <v>126</v>
      </c>
      <c r="H120" s="224">
        <v>23</v>
      </c>
      <c r="I120" s="225"/>
      <c r="J120" s="225"/>
      <c r="K120" s="226">
        <f>ROUND(P120*H120,2)</f>
        <v>0</v>
      </c>
      <c r="L120" s="227"/>
      <c r="M120" s="43"/>
      <c r="N120" s="228" t="s">
        <v>1</v>
      </c>
      <c r="O120" s="229" t="s">
        <v>40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91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37"/>
      <c r="Z120" s="37"/>
      <c r="AA120" s="37"/>
      <c r="AB120" s="37"/>
      <c r="AC120" s="37"/>
      <c r="AD120" s="37"/>
      <c r="AE120" s="37"/>
      <c r="AR120" s="233" t="s">
        <v>121</v>
      </c>
      <c r="AT120" s="233" t="s">
        <v>117</v>
      </c>
      <c r="AU120" s="233" t="s">
        <v>122</v>
      </c>
      <c r="AY120" s="16" t="s">
        <v>115</v>
      </c>
      <c r="BE120" s="234">
        <f>IF(O120="základná",K120,0)</f>
        <v>0</v>
      </c>
      <c r="BF120" s="234">
        <f>IF(O120="znížená",K120,0)</f>
        <v>0</v>
      </c>
      <c r="BG120" s="234">
        <f>IF(O120="zákl. prenesená",K120,0)</f>
        <v>0</v>
      </c>
      <c r="BH120" s="234">
        <f>IF(O120="zníž. prenesená",K120,0)</f>
        <v>0</v>
      </c>
      <c r="BI120" s="234">
        <f>IF(O120="nulová",K120,0)</f>
        <v>0</v>
      </c>
      <c r="BJ120" s="16" t="s">
        <v>122</v>
      </c>
      <c r="BK120" s="234">
        <f>ROUND(P120*H120,2)</f>
        <v>0</v>
      </c>
      <c r="BL120" s="16" t="s">
        <v>121</v>
      </c>
      <c r="BM120" s="233" t="s">
        <v>127</v>
      </c>
    </row>
    <row r="121" s="13" customFormat="1">
      <c r="A121" s="13"/>
      <c r="B121" s="235"/>
      <c r="C121" s="236"/>
      <c r="D121" s="237" t="s">
        <v>128</v>
      </c>
      <c r="E121" s="238" t="s">
        <v>1</v>
      </c>
      <c r="F121" s="239" t="s">
        <v>129</v>
      </c>
      <c r="G121" s="236"/>
      <c r="H121" s="240">
        <v>2</v>
      </c>
      <c r="I121" s="241"/>
      <c r="J121" s="241"/>
      <c r="K121" s="236"/>
      <c r="L121" s="236"/>
      <c r="M121" s="242"/>
      <c r="N121" s="243"/>
      <c r="O121" s="244"/>
      <c r="P121" s="244"/>
      <c r="Q121" s="244"/>
      <c r="R121" s="244"/>
      <c r="S121" s="244"/>
      <c r="T121" s="244"/>
      <c r="U121" s="244"/>
      <c r="V121" s="244"/>
      <c r="W121" s="244"/>
      <c r="X121" s="245"/>
      <c r="Y121" s="13"/>
      <c r="Z121" s="13"/>
      <c r="AA121" s="13"/>
      <c r="AB121" s="13"/>
      <c r="AC121" s="13"/>
      <c r="AD121" s="13"/>
      <c r="AE121" s="13"/>
      <c r="AT121" s="246" t="s">
        <v>128</v>
      </c>
      <c r="AU121" s="246" t="s">
        <v>122</v>
      </c>
      <c r="AV121" s="13" t="s">
        <v>122</v>
      </c>
      <c r="AW121" s="13" t="s">
        <v>5</v>
      </c>
      <c r="AX121" s="13" t="s">
        <v>76</v>
      </c>
      <c r="AY121" s="246" t="s">
        <v>115</v>
      </c>
    </row>
    <row r="122" s="13" customFormat="1">
      <c r="A122" s="13"/>
      <c r="B122" s="235"/>
      <c r="C122" s="236"/>
      <c r="D122" s="237" t="s">
        <v>128</v>
      </c>
      <c r="E122" s="238" t="s">
        <v>1</v>
      </c>
      <c r="F122" s="239" t="s">
        <v>130</v>
      </c>
      <c r="G122" s="236"/>
      <c r="H122" s="240">
        <v>2</v>
      </c>
      <c r="I122" s="241"/>
      <c r="J122" s="241"/>
      <c r="K122" s="236"/>
      <c r="L122" s="236"/>
      <c r="M122" s="242"/>
      <c r="N122" s="243"/>
      <c r="O122" s="244"/>
      <c r="P122" s="244"/>
      <c r="Q122" s="244"/>
      <c r="R122" s="244"/>
      <c r="S122" s="244"/>
      <c r="T122" s="244"/>
      <c r="U122" s="244"/>
      <c r="V122" s="244"/>
      <c r="W122" s="244"/>
      <c r="X122" s="245"/>
      <c r="Y122" s="13"/>
      <c r="Z122" s="13"/>
      <c r="AA122" s="13"/>
      <c r="AB122" s="13"/>
      <c r="AC122" s="13"/>
      <c r="AD122" s="13"/>
      <c r="AE122" s="13"/>
      <c r="AT122" s="246" t="s">
        <v>128</v>
      </c>
      <c r="AU122" s="246" t="s">
        <v>122</v>
      </c>
      <c r="AV122" s="13" t="s">
        <v>122</v>
      </c>
      <c r="AW122" s="13" t="s">
        <v>5</v>
      </c>
      <c r="AX122" s="13" t="s">
        <v>76</v>
      </c>
      <c r="AY122" s="246" t="s">
        <v>115</v>
      </c>
    </row>
    <row r="123" s="13" customFormat="1">
      <c r="A123" s="13"/>
      <c r="B123" s="235"/>
      <c r="C123" s="236"/>
      <c r="D123" s="237" t="s">
        <v>128</v>
      </c>
      <c r="E123" s="238" t="s">
        <v>1</v>
      </c>
      <c r="F123" s="239" t="s">
        <v>131</v>
      </c>
      <c r="G123" s="236"/>
      <c r="H123" s="240">
        <v>3</v>
      </c>
      <c r="I123" s="241"/>
      <c r="J123" s="241"/>
      <c r="K123" s="236"/>
      <c r="L123" s="236"/>
      <c r="M123" s="242"/>
      <c r="N123" s="243"/>
      <c r="O123" s="244"/>
      <c r="P123" s="244"/>
      <c r="Q123" s="244"/>
      <c r="R123" s="244"/>
      <c r="S123" s="244"/>
      <c r="T123" s="244"/>
      <c r="U123" s="244"/>
      <c r="V123" s="244"/>
      <c r="W123" s="244"/>
      <c r="X123" s="245"/>
      <c r="Y123" s="13"/>
      <c r="Z123" s="13"/>
      <c r="AA123" s="13"/>
      <c r="AB123" s="13"/>
      <c r="AC123" s="13"/>
      <c r="AD123" s="13"/>
      <c r="AE123" s="13"/>
      <c r="AT123" s="246" t="s">
        <v>128</v>
      </c>
      <c r="AU123" s="246" t="s">
        <v>122</v>
      </c>
      <c r="AV123" s="13" t="s">
        <v>122</v>
      </c>
      <c r="AW123" s="13" t="s">
        <v>5</v>
      </c>
      <c r="AX123" s="13" t="s">
        <v>76</v>
      </c>
      <c r="AY123" s="246" t="s">
        <v>115</v>
      </c>
    </row>
    <row r="124" s="13" customFormat="1">
      <c r="A124" s="13"/>
      <c r="B124" s="235"/>
      <c r="C124" s="236"/>
      <c r="D124" s="237" t="s">
        <v>128</v>
      </c>
      <c r="E124" s="238" t="s">
        <v>1</v>
      </c>
      <c r="F124" s="239" t="s">
        <v>132</v>
      </c>
      <c r="G124" s="236"/>
      <c r="H124" s="240">
        <v>1</v>
      </c>
      <c r="I124" s="241"/>
      <c r="J124" s="241"/>
      <c r="K124" s="236"/>
      <c r="L124" s="236"/>
      <c r="M124" s="242"/>
      <c r="N124" s="243"/>
      <c r="O124" s="244"/>
      <c r="P124" s="244"/>
      <c r="Q124" s="244"/>
      <c r="R124" s="244"/>
      <c r="S124" s="244"/>
      <c r="T124" s="244"/>
      <c r="U124" s="244"/>
      <c r="V124" s="244"/>
      <c r="W124" s="244"/>
      <c r="X124" s="245"/>
      <c r="Y124" s="13"/>
      <c r="Z124" s="13"/>
      <c r="AA124" s="13"/>
      <c r="AB124" s="13"/>
      <c r="AC124" s="13"/>
      <c r="AD124" s="13"/>
      <c r="AE124" s="13"/>
      <c r="AT124" s="246" t="s">
        <v>128</v>
      </c>
      <c r="AU124" s="246" t="s">
        <v>122</v>
      </c>
      <c r="AV124" s="13" t="s">
        <v>122</v>
      </c>
      <c r="AW124" s="13" t="s">
        <v>5</v>
      </c>
      <c r="AX124" s="13" t="s">
        <v>76</v>
      </c>
      <c r="AY124" s="246" t="s">
        <v>115</v>
      </c>
    </row>
    <row r="125" s="13" customFormat="1">
      <c r="A125" s="13"/>
      <c r="B125" s="235"/>
      <c r="C125" s="236"/>
      <c r="D125" s="237" t="s">
        <v>128</v>
      </c>
      <c r="E125" s="238" t="s">
        <v>1</v>
      </c>
      <c r="F125" s="239" t="s">
        <v>133</v>
      </c>
      <c r="G125" s="236"/>
      <c r="H125" s="240">
        <v>1</v>
      </c>
      <c r="I125" s="241"/>
      <c r="J125" s="241"/>
      <c r="K125" s="236"/>
      <c r="L125" s="236"/>
      <c r="M125" s="242"/>
      <c r="N125" s="243"/>
      <c r="O125" s="244"/>
      <c r="P125" s="244"/>
      <c r="Q125" s="244"/>
      <c r="R125" s="244"/>
      <c r="S125" s="244"/>
      <c r="T125" s="244"/>
      <c r="U125" s="244"/>
      <c r="V125" s="244"/>
      <c r="W125" s="244"/>
      <c r="X125" s="245"/>
      <c r="Y125" s="13"/>
      <c r="Z125" s="13"/>
      <c r="AA125" s="13"/>
      <c r="AB125" s="13"/>
      <c r="AC125" s="13"/>
      <c r="AD125" s="13"/>
      <c r="AE125" s="13"/>
      <c r="AT125" s="246" t="s">
        <v>128</v>
      </c>
      <c r="AU125" s="246" t="s">
        <v>122</v>
      </c>
      <c r="AV125" s="13" t="s">
        <v>122</v>
      </c>
      <c r="AW125" s="13" t="s">
        <v>5</v>
      </c>
      <c r="AX125" s="13" t="s">
        <v>76</v>
      </c>
      <c r="AY125" s="246" t="s">
        <v>115</v>
      </c>
    </row>
    <row r="126" s="13" customFormat="1">
      <c r="A126" s="13"/>
      <c r="B126" s="235"/>
      <c r="C126" s="236"/>
      <c r="D126" s="237" t="s">
        <v>128</v>
      </c>
      <c r="E126" s="238" t="s">
        <v>1</v>
      </c>
      <c r="F126" s="239" t="s">
        <v>134</v>
      </c>
      <c r="G126" s="236"/>
      <c r="H126" s="240">
        <v>1</v>
      </c>
      <c r="I126" s="241"/>
      <c r="J126" s="241"/>
      <c r="K126" s="236"/>
      <c r="L126" s="236"/>
      <c r="M126" s="242"/>
      <c r="N126" s="243"/>
      <c r="O126" s="244"/>
      <c r="P126" s="244"/>
      <c r="Q126" s="244"/>
      <c r="R126" s="244"/>
      <c r="S126" s="244"/>
      <c r="T126" s="244"/>
      <c r="U126" s="244"/>
      <c r="V126" s="244"/>
      <c r="W126" s="244"/>
      <c r="X126" s="245"/>
      <c r="Y126" s="13"/>
      <c r="Z126" s="13"/>
      <c r="AA126" s="13"/>
      <c r="AB126" s="13"/>
      <c r="AC126" s="13"/>
      <c r="AD126" s="13"/>
      <c r="AE126" s="13"/>
      <c r="AT126" s="246" t="s">
        <v>128</v>
      </c>
      <c r="AU126" s="246" t="s">
        <v>122</v>
      </c>
      <c r="AV126" s="13" t="s">
        <v>122</v>
      </c>
      <c r="AW126" s="13" t="s">
        <v>5</v>
      </c>
      <c r="AX126" s="13" t="s">
        <v>76</v>
      </c>
      <c r="AY126" s="246" t="s">
        <v>115</v>
      </c>
    </row>
    <row r="127" s="13" customFormat="1">
      <c r="A127" s="13"/>
      <c r="B127" s="235"/>
      <c r="C127" s="236"/>
      <c r="D127" s="237" t="s">
        <v>128</v>
      </c>
      <c r="E127" s="238" t="s">
        <v>1</v>
      </c>
      <c r="F127" s="239" t="s">
        <v>135</v>
      </c>
      <c r="G127" s="236"/>
      <c r="H127" s="240">
        <v>2</v>
      </c>
      <c r="I127" s="241"/>
      <c r="J127" s="241"/>
      <c r="K127" s="236"/>
      <c r="L127" s="236"/>
      <c r="M127" s="242"/>
      <c r="N127" s="243"/>
      <c r="O127" s="244"/>
      <c r="P127" s="244"/>
      <c r="Q127" s="244"/>
      <c r="R127" s="244"/>
      <c r="S127" s="244"/>
      <c r="T127" s="244"/>
      <c r="U127" s="244"/>
      <c r="V127" s="244"/>
      <c r="W127" s="244"/>
      <c r="X127" s="245"/>
      <c r="Y127" s="13"/>
      <c r="Z127" s="13"/>
      <c r="AA127" s="13"/>
      <c r="AB127" s="13"/>
      <c r="AC127" s="13"/>
      <c r="AD127" s="13"/>
      <c r="AE127" s="13"/>
      <c r="AT127" s="246" t="s">
        <v>128</v>
      </c>
      <c r="AU127" s="246" t="s">
        <v>122</v>
      </c>
      <c r="AV127" s="13" t="s">
        <v>122</v>
      </c>
      <c r="AW127" s="13" t="s">
        <v>5</v>
      </c>
      <c r="AX127" s="13" t="s">
        <v>76</v>
      </c>
      <c r="AY127" s="246" t="s">
        <v>115</v>
      </c>
    </row>
    <row r="128" s="13" customFormat="1">
      <c r="A128" s="13"/>
      <c r="B128" s="235"/>
      <c r="C128" s="236"/>
      <c r="D128" s="237" t="s">
        <v>128</v>
      </c>
      <c r="E128" s="238" t="s">
        <v>1</v>
      </c>
      <c r="F128" s="239" t="s">
        <v>136</v>
      </c>
      <c r="G128" s="236"/>
      <c r="H128" s="240">
        <v>2</v>
      </c>
      <c r="I128" s="241"/>
      <c r="J128" s="241"/>
      <c r="K128" s="236"/>
      <c r="L128" s="236"/>
      <c r="M128" s="242"/>
      <c r="N128" s="243"/>
      <c r="O128" s="244"/>
      <c r="P128" s="244"/>
      <c r="Q128" s="244"/>
      <c r="R128" s="244"/>
      <c r="S128" s="244"/>
      <c r="T128" s="244"/>
      <c r="U128" s="244"/>
      <c r="V128" s="244"/>
      <c r="W128" s="244"/>
      <c r="X128" s="245"/>
      <c r="Y128" s="13"/>
      <c r="Z128" s="13"/>
      <c r="AA128" s="13"/>
      <c r="AB128" s="13"/>
      <c r="AC128" s="13"/>
      <c r="AD128" s="13"/>
      <c r="AE128" s="13"/>
      <c r="AT128" s="246" t="s">
        <v>128</v>
      </c>
      <c r="AU128" s="246" t="s">
        <v>122</v>
      </c>
      <c r="AV128" s="13" t="s">
        <v>122</v>
      </c>
      <c r="AW128" s="13" t="s">
        <v>5</v>
      </c>
      <c r="AX128" s="13" t="s">
        <v>76</v>
      </c>
      <c r="AY128" s="246" t="s">
        <v>115</v>
      </c>
    </row>
    <row r="129" s="13" customFormat="1">
      <c r="A129" s="13"/>
      <c r="B129" s="235"/>
      <c r="C129" s="236"/>
      <c r="D129" s="237" t="s">
        <v>128</v>
      </c>
      <c r="E129" s="238" t="s">
        <v>1</v>
      </c>
      <c r="F129" s="239" t="s">
        <v>137</v>
      </c>
      <c r="G129" s="236"/>
      <c r="H129" s="240">
        <v>3</v>
      </c>
      <c r="I129" s="241"/>
      <c r="J129" s="241"/>
      <c r="K129" s="236"/>
      <c r="L129" s="236"/>
      <c r="M129" s="242"/>
      <c r="N129" s="243"/>
      <c r="O129" s="244"/>
      <c r="P129" s="244"/>
      <c r="Q129" s="244"/>
      <c r="R129" s="244"/>
      <c r="S129" s="244"/>
      <c r="T129" s="244"/>
      <c r="U129" s="244"/>
      <c r="V129" s="244"/>
      <c r="W129" s="244"/>
      <c r="X129" s="245"/>
      <c r="Y129" s="13"/>
      <c r="Z129" s="13"/>
      <c r="AA129" s="13"/>
      <c r="AB129" s="13"/>
      <c r="AC129" s="13"/>
      <c r="AD129" s="13"/>
      <c r="AE129" s="13"/>
      <c r="AT129" s="246" t="s">
        <v>128</v>
      </c>
      <c r="AU129" s="246" t="s">
        <v>122</v>
      </c>
      <c r="AV129" s="13" t="s">
        <v>122</v>
      </c>
      <c r="AW129" s="13" t="s">
        <v>5</v>
      </c>
      <c r="AX129" s="13" t="s">
        <v>76</v>
      </c>
      <c r="AY129" s="246" t="s">
        <v>115</v>
      </c>
    </row>
    <row r="130" s="13" customFormat="1">
      <c r="A130" s="13"/>
      <c r="B130" s="235"/>
      <c r="C130" s="236"/>
      <c r="D130" s="237" t="s">
        <v>128</v>
      </c>
      <c r="E130" s="238" t="s">
        <v>1</v>
      </c>
      <c r="F130" s="239" t="s">
        <v>138</v>
      </c>
      <c r="G130" s="236"/>
      <c r="H130" s="240">
        <v>6</v>
      </c>
      <c r="I130" s="241"/>
      <c r="J130" s="241"/>
      <c r="K130" s="236"/>
      <c r="L130" s="236"/>
      <c r="M130" s="242"/>
      <c r="N130" s="243"/>
      <c r="O130" s="244"/>
      <c r="P130" s="244"/>
      <c r="Q130" s="244"/>
      <c r="R130" s="244"/>
      <c r="S130" s="244"/>
      <c r="T130" s="244"/>
      <c r="U130" s="244"/>
      <c r="V130" s="244"/>
      <c r="W130" s="244"/>
      <c r="X130" s="245"/>
      <c r="Y130" s="13"/>
      <c r="Z130" s="13"/>
      <c r="AA130" s="13"/>
      <c r="AB130" s="13"/>
      <c r="AC130" s="13"/>
      <c r="AD130" s="13"/>
      <c r="AE130" s="13"/>
      <c r="AT130" s="246" t="s">
        <v>128</v>
      </c>
      <c r="AU130" s="246" t="s">
        <v>122</v>
      </c>
      <c r="AV130" s="13" t="s">
        <v>122</v>
      </c>
      <c r="AW130" s="13" t="s">
        <v>5</v>
      </c>
      <c r="AX130" s="13" t="s">
        <v>76</v>
      </c>
      <c r="AY130" s="246" t="s">
        <v>115</v>
      </c>
    </row>
    <row r="131" s="14" customFormat="1">
      <c r="A131" s="14"/>
      <c r="B131" s="247"/>
      <c r="C131" s="248"/>
      <c r="D131" s="237" t="s">
        <v>128</v>
      </c>
      <c r="E131" s="249" t="s">
        <v>1</v>
      </c>
      <c r="F131" s="250" t="s">
        <v>139</v>
      </c>
      <c r="G131" s="248"/>
      <c r="H131" s="251">
        <v>23</v>
      </c>
      <c r="I131" s="252"/>
      <c r="J131" s="252"/>
      <c r="K131" s="248"/>
      <c r="L131" s="248"/>
      <c r="M131" s="253"/>
      <c r="N131" s="254"/>
      <c r="O131" s="255"/>
      <c r="P131" s="255"/>
      <c r="Q131" s="255"/>
      <c r="R131" s="255"/>
      <c r="S131" s="255"/>
      <c r="T131" s="255"/>
      <c r="U131" s="255"/>
      <c r="V131" s="255"/>
      <c r="W131" s="255"/>
      <c r="X131" s="256"/>
      <c r="Y131" s="14"/>
      <c r="Z131" s="14"/>
      <c r="AA131" s="14"/>
      <c r="AB131" s="14"/>
      <c r="AC131" s="14"/>
      <c r="AD131" s="14"/>
      <c r="AE131" s="14"/>
      <c r="AT131" s="257" t="s">
        <v>128</v>
      </c>
      <c r="AU131" s="257" t="s">
        <v>122</v>
      </c>
      <c r="AV131" s="14" t="s">
        <v>121</v>
      </c>
      <c r="AW131" s="14" t="s">
        <v>5</v>
      </c>
      <c r="AX131" s="14" t="s">
        <v>81</v>
      </c>
      <c r="AY131" s="257" t="s">
        <v>115</v>
      </c>
    </row>
    <row r="132" s="2" customFormat="1" ht="24.15" customHeight="1">
      <c r="A132" s="37"/>
      <c r="B132" s="38"/>
      <c r="C132" s="220" t="s">
        <v>140</v>
      </c>
      <c r="D132" s="220" t="s">
        <v>117</v>
      </c>
      <c r="E132" s="221" t="s">
        <v>141</v>
      </c>
      <c r="F132" s="222" t="s">
        <v>142</v>
      </c>
      <c r="G132" s="223" t="s">
        <v>126</v>
      </c>
      <c r="H132" s="224">
        <v>2</v>
      </c>
      <c r="I132" s="225"/>
      <c r="J132" s="225"/>
      <c r="K132" s="226">
        <f>ROUND(P132*H132,2)</f>
        <v>0</v>
      </c>
      <c r="L132" s="227"/>
      <c r="M132" s="43"/>
      <c r="N132" s="228" t="s">
        <v>1</v>
      </c>
      <c r="O132" s="229" t="s">
        <v>40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91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37"/>
      <c r="Z132" s="37"/>
      <c r="AA132" s="37"/>
      <c r="AB132" s="37"/>
      <c r="AC132" s="37"/>
      <c r="AD132" s="37"/>
      <c r="AE132" s="37"/>
      <c r="AR132" s="233" t="s">
        <v>121</v>
      </c>
      <c r="AT132" s="233" t="s">
        <v>117</v>
      </c>
      <c r="AU132" s="233" t="s">
        <v>122</v>
      </c>
      <c r="AY132" s="16" t="s">
        <v>115</v>
      </c>
      <c r="BE132" s="234">
        <f>IF(O132="základná",K132,0)</f>
        <v>0</v>
      </c>
      <c r="BF132" s="234">
        <f>IF(O132="znížená",K132,0)</f>
        <v>0</v>
      </c>
      <c r="BG132" s="234">
        <f>IF(O132="zákl. prenesená",K132,0)</f>
        <v>0</v>
      </c>
      <c r="BH132" s="234">
        <f>IF(O132="zníž. prenesená",K132,0)</f>
        <v>0</v>
      </c>
      <c r="BI132" s="234">
        <f>IF(O132="nulová",K132,0)</f>
        <v>0</v>
      </c>
      <c r="BJ132" s="16" t="s">
        <v>122</v>
      </c>
      <c r="BK132" s="234">
        <f>ROUND(P132*H132,2)</f>
        <v>0</v>
      </c>
      <c r="BL132" s="16" t="s">
        <v>121</v>
      </c>
      <c r="BM132" s="233" t="s">
        <v>143</v>
      </c>
    </row>
    <row r="133" s="13" customFormat="1">
      <c r="A133" s="13"/>
      <c r="B133" s="235"/>
      <c r="C133" s="236"/>
      <c r="D133" s="237" t="s">
        <v>128</v>
      </c>
      <c r="E133" s="238" t="s">
        <v>1</v>
      </c>
      <c r="F133" s="239" t="s">
        <v>144</v>
      </c>
      <c r="G133" s="236"/>
      <c r="H133" s="240">
        <v>2</v>
      </c>
      <c r="I133" s="241"/>
      <c r="J133" s="241"/>
      <c r="K133" s="236"/>
      <c r="L133" s="236"/>
      <c r="M133" s="242"/>
      <c r="N133" s="243"/>
      <c r="O133" s="244"/>
      <c r="P133" s="244"/>
      <c r="Q133" s="244"/>
      <c r="R133" s="244"/>
      <c r="S133" s="244"/>
      <c r="T133" s="244"/>
      <c r="U133" s="244"/>
      <c r="V133" s="244"/>
      <c r="W133" s="244"/>
      <c r="X133" s="245"/>
      <c r="Y133" s="13"/>
      <c r="Z133" s="13"/>
      <c r="AA133" s="13"/>
      <c r="AB133" s="13"/>
      <c r="AC133" s="13"/>
      <c r="AD133" s="13"/>
      <c r="AE133" s="13"/>
      <c r="AT133" s="246" t="s">
        <v>128</v>
      </c>
      <c r="AU133" s="246" t="s">
        <v>122</v>
      </c>
      <c r="AV133" s="13" t="s">
        <v>122</v>
      </c>
      <c r="AW133" s="13" t="s">
        <v>5</v>
      </c>
      <c r="AX133" s="13" t="s">
        <v>76</v>
      </c>
      <c r="AY133" s="246" t="s">
        <v>115</v>
      </c>
    </row>
    <row r="134" s="14" customFormat="1">
      <c r="A134" s="14"/>
      <c r="B134" s="247"/>
      <c r="C134" s="248"/>
      <c r="D134" s="237" t="s">
        <v>128</v>
      </c>
      <c r="E134" s="249" t="s">
        <v>1</v>
      </c>
      <c r="F134" s="250" t="s">
        <v>139</v>
      </c>
      <c r="G134" s="248"/>
      <c r="H134" s="251">
        <v>2</v>
      </c>
      <c r="I134" s="252"/>
      <c r="J134" s="252"/>
      <c r="K134" s="248"/>
      <c r="L134" s="248"/>
      <c r="M134" s="253"/>
      <c r="N134" s="254"/>
      <c r="O134" s="255"/>
      <c r="P134" s="255"/>
      <c r="Q134" s="255"/>
      <c r="R134" s="255"/>
      <c r="S134" s="255"/>
      <c r="T134" s="255"/>
      <c r="U134" s="255"/>
      <c r="V134" s="255"/>
      <c r="W134" s="255"/>
      <c r="X134" s="256"/>
      <c r="Y134" s="14"/>
      <c r="Z134" s="14"/>
      <c r="AA134" s="14"/>
      <c r="AB134" s="14"/>
      <c r="AC134" s="14"/>
      <c r="AD134" s="14"/>
      <c r="AE134" s="14"/>
      <c r="AT134" s="257" t="s">
        <v>128</v>
      </c>
      <c r="AU134" s="257" t="s">
        <v>122</v>
      </c>
      <c r="AV134" s="14" t="s">
        <v>121</v>
      </c>
      <c r="AW134" s="14" t="s">
        <v>5</v>
      </c>
      <c r="AX134" s="14" t="s">
        <v>81</v>
      </c>
      <c r="AY134" s="257" t="s">
        <v>115</v>
      </c>
    </row>
    <row r="135" s="2" customFormat="1" ht="33" customHeight="1">
      <c r="A135" s="37"/>
      <c r="B135" s="38"/>
      <c r="C135" s="220" t="s">
        <v>121</v>
      </c>
      <c r="D135" s="220" t="s">
        <v>117</v>
      </c>
      <c r="E135" s="221" t="s">
        <v>145</v>
      </c>
      <c r="F135" s="222" t="s">
        <v>146</v>
      </c>
      <c r="G135" s="223" t="s">
        <v>126</v>
      </c>
      <c r="H135" s="224">
        <v>3</v>
      </c>
      <c r="I135" s="225"/>
      <c r="J135" s="225"/>
      <c r="K135" s="226">
        <f>ROUND(P135*H135,2)</f>
        <v>0</v>
      </c>
      <c r="L135" s="227"/>
      <c r="M135" s="43"/>
      <c r="N135" s="228" t="s">
        <v>1</v>
      </c>
      <c r="O135" s="229" t="s">
        <v>40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91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37"/>
      <c r="Z135" s="37"/>
      <c r="AA135" s="37"/>
      <c r="AB135" s="37"/>
      <c r="AC135" s="37"/>
      <c r="AD135" s="37"/>
      <c r="AE135" s="37"/>
      <c r="AR135" s="233" t="s">
        <v>121</v>
      </c>
      <c r="AT135" s="233" t="s">
        <v>117</v>
      </c>
      <c r="AU135" s="233" t="s">
        <v>122</v>
      </c>
      <c r="AY135" s="16" t="s">
        <v>115</v>
      </c>
      <c r="BE135" s="234">
        <f>IF(O135="základná",K135,0)</f>
        <v>0</v>
      </c>
      <c r="BF135" s="234">
        <f>IF(O135="znížená",K135,0)</f>
        <v>0</v>
      </c>
      <c r="BG135" s="234">
        <f>IF(O135="zákl. prenesená",K135,0)</f>
        <v>0</v>
      </c>
      <c r="BH135" s="234">
        <f>IF(O135="zníž. prenesená",K135,0)</f>
        <v>0</v>
      </c>
      <c r="BI135" s="234">
        <f>IF(O135="nulová",K135,0)</f>
        <v>0</v>
      </c>
      <c r="BJ135" s="16" t="s">
        <v>122</v>
      </c>
      <c r="BK135" s="234">
        <f>ROUND(P135*H135,2)</f>
        <v>0</v>
      </c>
      <c r="BL135" s="16" t="s">
        <v>121</v>
      </c>
      <c r="BM135" s="233" t="s">
        <v>147</v>
      </c>
    </row>
    <row r="136" s="13" customFormat="1">
      <c r="A136" s="13"/>
      <c r="B136" s="235"/>
      <c r="C136" s="236"/>
      <c r="D136" s="237" t="s">
        <v>128</v>
      </c>
      <c r="E136" s="238" t="s">
        <v>1</v>
      </c>
      <c r="F136" s="239" t="s">
        <v>133</v>
      </c>
      <c r="G136" s="236"/>
      <c r="H136" s="240">
        <v>1</v>
      </c>
      <c r="I136" s="241"/>
      <c r="J136" s="241"/>
      <c r="K136" s="236"/>
      <c r="L136" s="236"/>
      <c r="M136" s="242"/>
      <c r="N136" s="243"/>
      <c r="O136" s="244"/>
      <c r="P136" s="244"/>
      <c r="Q136" s="244"/>
      <c r="R136" s="244"/>
      <c r="S136" s="244"/>
      <c r="T136" s="244"/>
      <c r="U136" s="244"/>
      <c r="V136" s="244"/>
      <c r="W136" s="244"/>
      <c r="X136" s="245"/>
      <c r="Y136" s="13"/>
      <c r="Z136" s="13"/>
      <c r="AA136" s="13"/>
      <c r="AB136" s="13"/>
      <c r="AC136" s="13"/>
      <c r="AD136" s="13"/>
      <c r="AE136" s="13"/>
      <c r="AT136" s="246" t="s">
        <v>128</v>
      </c>
      <c r="AU136" s="246" t="s">
        <v>122</v>
      </c>
      <c r="AV136" s="13" t="s">
        <v>122</v>
      </c>
      <c r="AW136" s="13" t="s">
        <v>5</v>
      </c>
      <c r="AX136" s="13" t="s">
        <v>76</v>
      </c>
      <c r="AY136" s="246" t="s">
        <v>115</v>
      </c>
    </row>
    <row r="137" s="13" customFormat="1">
      <c r="A137" s="13"/>
      <c r="B137" s="235"/>
      <c r="C137" s="236"/>
      <c r="D137" s="237" t="s">
        <v>128</v>
      </c>
      <c r="E137" s="238" t="s">
        <v>1</v>
      </c>
      <c r="F137" s="239" t="s">
        <v>148</v>
      </c>
      <c r="G137" s="236"/>
      <c r="H137" s="240">
        <v>2</v>
      </c>
      <c r="I137" s="241"/>
      <c r="J137" s="241"/>
      <c r="K137" s="236"/>
      <c r="L137" s="236"/>
      <c r="M137" s="242"/>
      <c r="N137" s="243"/>
      <c r="O137" s="244"/>
      <c r="P137" s="244"/>
      <c r="Q137" s="244"/>
      <c r="R137" s="244"/>
      <c r="S137" s="244"/>
      <c r="T137" s="244"/>
      <c r="U137" s="244"/>
      <c r="V137" s="244"/>
      <c r="W137" s="244"/>
      <c r="X137" s="245"/>
      <c r="Y137" s="13"/>
      <c r="Z137" s="13"/>
      <c r="AA137" s="13"/>
      <c r="AB137" s="13"/>
      <c r="AC137" s="13"/>
      <c r="AD137" s="13"/>
      <c r="AE137" s="13"/>
      <c r="AT137" s="246" t="s">
        <v>128</v>
      </c>
      <c r="AU137" s="246" t="s">
        <v>122</v>
      </c>
      <c r="AV137" s="13" t="s">
        <v>122</v>
      </c>
      <c r="AW137" s="13" t="s">
        <v>5</v>
      </c>
      <c r="AX137" s="13" t="s">
        <v>76</v>
      </c>
      <c r="AY137" s="246" t="s">
        <v>115</v>
      </c>
    </row>
    <row r="138" s="14" customFormat="1">
      <c r="A138" s="14"/>
      <c r="B138" s="247"/>
      <c r="C138" s="248"/>
      <c r="D138" s="237" t="s">
        <v>128</v>
      </c>
      <c r="E138" s="249" t="s">
        <v>1</v>
      </c>
      <c r="F138" s="250" t="s">
        <v>139</v>
      </c>
      <c r="G138" s="248"/>
      <c r="H138" s="251">
        <v>3</v>
      </c>
      <c r="I138" s="252"/>
      <c r="J138" s="252"/>
      <c r="K138" s="248"/>
      <c r="L138" s="248"/>
      <c r="M138" s="253"/>
      <c r="N138" s="254"/>
      <c r="O138" s="255"/>
      <c r="P138" s="255"/>
      <c r="Q138" s="255"/>
      <c r="R138" s="255"/>
      <c r="S138" s="255"/>
      <c r="T138" s="255"/>
      <c r="U138" s="255"/>
      <c r="V138" s="255"/>
      <c r="W138" s="255"/>
      <c r="X138" s="256"/>
      <c r="Y138" s="14"/>
      <c r="Z138" s="14"/>
      <c r="AA138" s="14"/>
      <c r="AB138" s="14"/>
      <c r="AC138" s="14"/>
      <c r="AD138" s="14"/>
      <c r="AE138" s="14"/>
      <c r="AT138" s="257" t="s">
        <v>128</v>
      </c>
      <c r="AU138" s="257" t="s">
        <v>122</v>
      </c>
      <c r="AV138" s="14" t="s">
        <v>121</v>
      </c>
      <c r="AW138" s="14" t="s">
        <v>5</v>
      </c>
      <c r="AX138" s="14" t="s">
        <v>81</v>
      </c>
      <c r="AY138" s="257" t="s">
        <v>115</v>
      </c>
    </row>
    <row r="139" s="2" customFormat="1" ht="24.15" customHeight="1">
      <c r="A139" s="37"/>
      <c r="B139" s="38"/>
      <c r="C139" s="220" t="s">
        <v>149</v>
      </c>
      <c r="D139" s="220" t="s">
        <v>117</v>
      </c>
      <c r="E139" s="221" t="s">
        <v>150</v>
      </c>
      <c r="F139" s="222" t="s">
        <v>151</v>
      </c>
      <c r="G139" s="223" t="s">
        <v>126</v>
      </c>
      <c r="H139" s="224">
        <v>9</v>
      </c>
      <c r="I139" s="225"/>
      <c r="J139" s="225"/>
      <c r="K139" s="226">
        <f>ROUND(P139*H139,2)</f>
        <v>0</v>
      </c>
      <c r="L139" s="227"/>
      <c r="M139" s="43"/>
      <c r="N139" s="228" t="s">
        <v>1</v>
      </c>
      <c r="O139" s="229" t="s">
        <v>40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91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37"/>
      <c r="Z139" s="37"/>
      <c r="AA139" s="37"/>
      <c r="AB139" s="37"/>
      <c r="AC139" s="37"/>
      <c r="AD139" s="37"/>
      <c r="AE139" s="37"/>
      <c r="AR139" s="233" t="s">
        <v>121</v>
      </c>
      <c r="AT139" s="233" t="s">
        <v>117</v>
      </c>
      <c r="AU139" s="233" t="s">
        <v>122</v>
      </c>
      <c r="AY139" s="16" t="s">
        <v>115</v>
      </c>
      <c r="BE139" s="234">
        <f>IF(O139="základná",K139,0)</f>
        <v>0</v>
      </c>
      <c r="BF139" s="234">
        <f>IF(O139="znížená",K139,0)</f>
        <v>0</v>
      </c>
      <c r="BG139" s="234">
        <f>IF(O139="zákl. prenesená",K139,0)</f>
        <v>0</v>
      </c>
      <c r="BH139" s="234">
        <f>IF(O139="zníž. prenesená",K139,0)</f>
        <v>0</v>
      </c>
      <c r="BI139" s="234">
        <f>IF(O139="nulová",K139,0)</f>
        <v>0</v>
      </c>
      <c r="BJ139" s="16" t="s">
        <v>122</v>
      </c>
      <c r="BK139" s="234">
        <f>ROUND(P139*H139,2)</f>
        <v>0</v>
      </c>
      <c r="BL139" s="16" t="s">
        <v>121</v>
      </c>
      <c r="BM139" s="233" t="s">
        <v>152</v>
      </c>
    </row>
    <row r="140" s="13" customFormat="1">
      <c r="A140" s="13"/>
      <c r="B140" s="235"/>
      <c r="C140" s="236"/>
      <c r="D140" s="237" t="s">
        <v>128</v>
      </c>
      <c r="E140" s="238" t="s">
        <v>1</v>
      </c>
      <c r="F140" s="239" t="s">
        <v>153</v>
      </c>
      <c r="G140" s="236"/>
      <c r="H140" s="240">
        <v>6</v>
      </c>
      <c r="I140" s="241"/>
      <c r="J140" s="241"/>
      <c r="K140" s="236"/>
      <c r="L140" s="236"/>
      <c r="M140" s="242"/>
      <c r="N140" s="243"/>
      <c r="O140" s="244"/>
      <c r="P140" s="244"/>
      <c r="Q140" s="244"/>
      <c r="R140" s="244"/>
      <c r="S140" s="244"/>
      <c r="T140" s="244"/>
      <c r="U140" s="244"/>
      <c r="V140" s="244"/>
      <c r="W140" s="244"/>
      <c r="X140" s="245"/>
      <c r="Y140" s="13"/>
      <c r="Z140" s="13"/>
      <c r="AA140" s="13"/>
      <c r="AB140" s="13"/>
      <c r="AC140" s="13"/>
      <c r="AD140" s="13"/>
      <c r="AE140" s="13"/>
      <c r="AT140" s="246" t="s">
        <v>128</v>
      </c>
      <c r="AU140" s="246" t="s">
        <v>122</v>
      </c>
      <c r="AV140" s="13" t="s">
        <v>122</v>
      </c>
      <c r="AW140" s="13" t="s">
        <v>5</v>
      </c>
      <c r="AX140" s="13" t="s">
        <v>76</v>
      </c>
      <c r="AY140" s="246" t="s">
        <v>115</v>
      </c>
    </row>
    <row r="141" s="13" customFormat="1">
      <c r="A141" s="13"/>
      <c r="B141" s="235"/>
      <c r="C141" s="236"/>
      <c r="D141" s="237" t="s">
        <v>128</v>
      </c>
      <c r="E141" s="238" t="s">
        <v>1</v>
      </c>
      <c r="F141" s="239" t="s">
        <v>154</v>
      </c>
      <c r="G141" s="236"/>
      <c r="H141" s="240">
        <v>3</v>
      </c>
      <c r="I141" s="241"/>
      <c r="J141" s="241"/>
      <c r="K141" s="236"/>
      <c r="L141" s="236"/>
      <c r="M141" s="242"/>
      <c r="N141" s="243"/>
      <c r="O141" s="244"/>
      <c r="P141" s="244"/>
      <c r="Q141" s="244"/>
      <c r="R141" s="244"/>
      <c r="S141" s="244"/>
      <c r="T141" s="244"/>
      <c r="U141" s="244"/>
      <c r="V141" s="244"/>
      <c r="W141" s="244"/>
      <c r="X141" s="245"/>
      <c r="Y141" s="13"/>
      <c r="Z141" s="13"/>
      <c r="AA141" s="13"/>
      <c r="AB141" s="13"/>
      <c r="AC141" s="13"/>
      <c r="AD141" s="13"/>
      <c r="AE141" s="13"/>
      <c r="AT141" s="246" t="s">
        <v>128</v>
      </c>
      <c r="AU141" s="246" t="s">
        <v>122</v>
      </c>
      <c r="AV141" s="13" t="s">
        <v>122</v>
      </c>
      <c r="AW141" s="13" t="s">
        <v>5</v>
      </c>
      <c r="AX141" s="13" t="s">
        <v>76</v>
      </c>
      <c r="AY141" s="246" t="s">
        <v>115</v>
      </c>
    </row>
    <row r="142" s="14" customFormat="1">
      <c r="A142" s="14"/>
      <c r="B142" s="247"/>
      <c r="C142" s="248"/>
      <c r="D142" s="237" t="s">
        <v>128</v>
      </c>
      <c r="E142" s="249" t="s">
        <v>1</v>
      </c>
      <c r="F142" s="250" t="s">
        <v>139</v>
      </c>
      <c r="G142" s="248"/>
      <c r="H142" s="251">
        <v>9</v>
      </c>
      <c r="I142" s="252"/>
      <c r="J142" s="252"/>
      <c r="K142" s="248"/>
      <c r="L142" s="248"/>
      <c r="M142" s="253"/>
      <c r="N142" s="254"/>
      <c r="O142" s="255"/>
      <c r="P142" s="255"/>
      <c r="Q142" s="255"/>
      <c r="R142" s="255"/>
      <c r="S142" s="255"/>
      <c r="T142" s="255"/>
      <c r="U142" s="255"/>
      <c r="V142" s="255"/>
      <c r="W142" s="255"/>
      <c r="X142" s="256"/>
      <c r="Y142" s="14"/>
      <c r="Z142" s="14"/>
      <c r="AA142" s="14"/>
      <c r="AB142" s="14"/>
      <c r="AC142" s="14"/>
      <c r="AD142" s="14"/>
      <c r="AE142" s="14"/>
      <c r="AT142" s="257" t="s">
        <v>128</v>
      </c>
      <c r="AU142" s="257" t="s">
        <v>122</v>
      </c>
      <c r="AV142" s="14" t="s">
        <v>121</v>
      </c>
      <c r="AW142" s="14" t="s">
        <v>5</v>
      </c>
      <c r="AX142" s="14" t="s">
        <v>81</v>
      </c>
      <c r="AY142" s="257" t="s">
        <v>115</v>
      </c>
    </row>
    <row r="143" s="12" customFormat="1" ht="22.8" customHeight="1">
      <c r="A143" s="12"/>
      <c r="B143" s="203"/>
      <c r="C143" s="204"/>
      <c r="D143" s="205" t="s">
        <v>75</v>
      </c>
      <c r="E143" s="218" t="s">
        <v>155</v>
      </c>
      <c r="F143" s="218" t="s">
        <v>156</v>
      </c>
      <c r="G143" s="204"/>
      <c r="H143" s="204"/>
      <c r="I143" s="207"/>
      <c r="J143" s="207"/>
      <c r="K143" s="219">
        <f>BK143</f>
        <v>0</v>
      </c>
      <c r="L143" s="204"/>
      <c r="M143" s="209"/>
      <c r="N143" s="210"/>
      <c r="O143" s="211"/>
      <c r="P143" s="211"/>
      <c r="Q143" s="212">
        <f>Q144</f>
        <v>0</v>
      </c>
      <c r="R143" s="212">
        <f>R144</f>
        <v>0</v>
      </c>
      <c r="S143" s="211"/>
      <c r="T143" s="213">
        <f>T144</f>
        <v>0</v>
      </c>
      <c r="U143" s="211"/>
      <c r="V143" s="213">
        <f>V144</f>
        <v>0</v>
      </c>
      <c r="W143" s="211"/>
      <c r="X143" s="214">
        <f>X144</f>
        <v>0</v>
      </c>
      <c r="Y143" s="12"/>
      <c r="Z143" s="12"/>
      <c r="AA143" s="12"/>
      <c r="AB143" s="12"/>
      <c r="AC143" s="12"/>
      <c r="AD143" s="12"/>
      <c r="AE143" s="12"/>
      <c r="AR143" s="215" t="s">
        <v>81</v>
      </c>
      <c r="AT143" s="216" t="s">
        <v>75</v>
      </c>
      <c r="AU143" s="216" t="s">
        <v>81</v>
      </c>
      <c r="AY143" s="215" t="s">
        <v>115</v>
      </c>
      <c r="BK143" s="217">
        <f>BK144</f>
        <v>0</v>
      </c>
    </row>
    <row r="144" s="2" customFormat="1" ht="37.8" customHeight="1">
      <c r="A144" s="37"/>
      <c r="B144" s="38"/>
      <c r="C144" s="220" t="s">
        <v>157</v>
      </c>
      <c r="D144" s="220" t="s">
        <v>117</v>
      </c>
      <c r="E144" s="221" t="s">
        <v>158</v>
      </c>
      <c r="F144" s="222" t="s">
        <v>159</v>
      </c>
      <c r="G144" s="223" t="s">
        <v>160</v>
      </c>
      <c r="H144" s="224">
        <v>72</v>
      </c>
      <c r="I144" s="225"/>
      <c r="J144" s="225"/>
      <c r="K144" s="226">
        <f>ROUND(P144*H144,2)</f>
        <v>0</v>
      </c>
      <c r="L144" s="227"/>
      <c r="M144" s="43"/>
      <c r="N144" s="228" t="s">
        <v>1</v>
      </c>
      <c r="O144" s="229" t="s">
        <v>40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91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37"/>
      <c r="Z144" s="37"/>
      <c r="AA144" s="37"/>
      <c r="AB144" s="37"/>
      <c r="AC144" s="37"/>
      <c r="AD144" s="37"/>
      <c r="AE144" s="37"/>
      <c r="AR144" s="233" t="s">
        <v>121</v>
      </c>
      <c r="AT144" s="233" t="s">
        <v>117</v>
      </c>
      <c r="AU144" s="233" t="s">
        <v>122</v>
      </c>
      <c r="AY144" s="16" t="s">
        <v>115</v>
      </c>
      <c r="BE144" s="234">
        <f>IF(O144="základná",K144,0)</f>
        <v>0</v>
      </c>
      <c r="BF144" s="234">
        <f>IF(O144="znížená",K144,0)</f>
        <v>0</v>
      </c>
      <c r="BG144" s="234">
        <f>IF(O144="zákl. prenesená",K144,0)</f>
        <v>0</v>
      </c>
      <c r="BH144" s="234">
        <f>IF(O144="zníž. prenesená",K144,0)</f>
        <v>0</v>
      </c>
      <c r="BI144" s="234">
        <f>IF(O144="nulová",K144,0)</f>
        <v>0</v>
      </c>
      <c r="BJ144" s="16" t="s">
        <v>122</v>
      </c>
      <c r="BK144" s="234">
        <f>ROUND(P144*H144,2)</f>
        <v>0</v>
      </c>
      <c r="BL144" s="16" t="s">
        <v>121</v>
      </c>
      <c r="BM144" s="233" t="s">
        <v>161</v>
      </c>
    </row>
    <row r="145" s="12" customFormat="1" ht="22.8" customHeight="1">
      <c r="A145" s="12"/>
      <c r="B145" s="203"/>
      <c r="C145" s="204"/>
      <c r="D145" s="205" t="s">
        <v>75</v>
      </c>
      <c r="E145" s="218" t="s">
        <v>162</v>
      </c>
      <c r="F145" s="218" t="s">
        <v>163</v>
      </c>
      <c r="G145" s="204"/>
      <c r="H145" s="204"/>
      <c r="I145" s="207"/>
      <c r="J145" s="207"/>
      <c r="K145" s="219">
        <f>BK145</f>
        <v>0</v>
      </c>
      <c r="L145" s="204"/>
      <c r="M145" s="209"/>
      <c r="N145" s="210"/>
      <c r="O145" s="211"/>
      <c r="P145" s="211"/>
      <c r="Q145" s="212">
        <f>Q146</f>
        <v>0</v>
      </c>
      <c r="R145" s="212">
        <f>R146</f>
        <v>0</v>
      </c>
      <c r="S145" s="211"/>
      <c r="T145" s="213">
        <f>T146</f>
        <v>0</v>
      </c>
      <c r="U145" s="211"/>
      <c r="V145" s="213">
        <f>V146</f>
        <v>0</v>
      </c>
      <c r="W145" s="211"/>
      <c r="X145" s="214">
        <f>X146</f>
        <v>0</v>
      </c>
      <c r="Y145" s="12"/>
      <c r="Z145" s="12"/>
      <c r="AA145" s="12"/>
      <c r="AB145" s="12"/>
      <c r="AC145" s="12"/>
      <c r="AD145" s="12"/>
      <c r="AE145" s="12"/>
      <c r="AR145" s="215" t="s">
        <v>81</v>
      </c>
      <c r="AT145" s="216" t="s">
        <v>75</v>
      </c>
      <c r="AU145" s="216" t="s">
        <v>81</v>
      </c>
      <c r="AY145" s="215" t="s">
        <v>115</v>
      </c>
      <c r="BK145" s="217">
        <f>BK146</f>
        <v>0</v>
      </c>
    </row>
    <row r="146" s="2" customFormat="1" ht="16.5" customHeight="1">
      <c r="A146" s="37"/>
      <c r="B146" s="38"/>
      <c r="C146" s="220" t="s">
        <v>164</v>
      </c>
      <c r="D146" s="220" t="s">
        <v>117</v>
      </c>
      <c r="E146" s="221" t="s">
        <v>165</v>
      </c>
      <c r="F146" s="222" t="s">
        <v>166</v>
      </c>
      <c r="G146" s="223" t="s">
        <v>167</v>
      </c>
      <c r="H146" s="224">
        <v>7</v>
      </c>
      <c r="I146" s="225"/>
      <c r="J146" s="225"/>
      <c r="K146" s="226">
        <f>ROUND(P146*H146,2)</f>
        <v>0</v>
      </c>
      <c r="L146" s="227"/>
      <c r="M146" s="43"/>
      <c r="N146" s="258" t="s">
        <v>1</v>
      </c>
      <c r="O146" s="259" t="s">
        <v>40</v>
      </c>
      <c r="P146" s="260">
        <f>I146+J146</f>
        <v>0</v>
      </c>
      <c r="Q146" s="260">
        <f>ROUND(I146*H146,2)</f>
        <v>0</v>
      </c>
      <c r="R146" s="260">
        <f>ROUND(J146*H146,2)</f>
        <v>0</v>
      </c>
      <c r="S146" s="261"/>
      <c r="T146" s="262">
        <f>S146*H146</f>
        <v>0</v>
      </c>
      <c r="U146" s="262">
        <v>0</v>
      </c>
      <c r="V146" s="262">
        <f>U146*H146</f>
        <v>0</v>
      </c>
      <c r="W146" s="262">
        <v>0</v>
      </c>
      <c r="X146" s="263">
        <f>W146*H146</f>
        <v>0</v>
      </c>
      <c r="Y146" s="37"/>
      <c r="Z146" s="37"/>
      <c r="AA146" s="37"/>
      <c r="AB146" s="37"/>
      <c r="AC146" s="37"/>
      <c r="AD146" s="37"/>
      <c r="AE146" s="37"/>
      <c r="AR146" s="233" t="s">
        <v>121</v>
      </c>
      <c r="AT146" s="233" t="s">
        <v>117</v>
      </c>
      <c r="AU146" s="233" t="s">
        <v>122</v>
      </c>
      <c r="AY146" s="16" t="s">
        <v>115</v>
      </c>
      <c r="BE146" s="234">
        <f>IF(O146="základná",K146,0)</f>
        <v>0</v>
      </c>
      <c r="BF146" s="234">
        <f>IF(O146="znížená",K146,0)</f>
        <v>0</v>
      </c>
      <c r="BG146" s="234">
        <f>IF(O146="zákl. prenesená",K146,0)</f>
        <v>0</v>
      </c>
      <c r="BH146" s="234">
        <f>IF(O146="zníž. prenesená",K146,0)</f>
        <v>0</v>
      </c>
      <c r="BI146" s="234">
        <f>IF(O146="nulová",K146,0)</f>
        <v>0</v>
      </c>
      <c r="BJ146" s="16" t="s">
        <v>122</v>
      </c>
      <c r="BK146" s="234">
        <f>ROUND(P146*H146,2)</f>
        <v>0</v>
      </c>
      <c r="BL146" s="16" t="s">
        <v>121</v>
      </c>
      <c r="BM146" s="233" t="s">
        <v>168</v>
      </c>
    </row>
    <row r="147" s="2" customFormat="1" ht="6.96" customHeight="1">
      <c r="A147" s="37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43"/>
      <c r="N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sheet="1" autoFilter="0" formatColumns="0" formatRows="0" objects="1" scenarios="1" spinCount="100000" saltValue="/2DINyi56ppwPxmkoN5KWiOJJLmtGHq03QpiJLxpV/H6zzW8QDG2SVTJUI6NAkaCJPv2WVsGVcBLIXN3t6VFPw==" hashValue="76U4h2zY0XvJ85umNew6znpANQ6oKEhvH7NUHPmZxvUlZ/BEkm5i5giBlwVuimbla2VZ6DRprQUdwiVcuo4L6g==" algorithmName="SHA-512" password="CC35"/>
  <autoFilter ref="C115:L146"/>
  <mergeCells count="6">
    <mergeCell ref="E7:H7"/>
    <mergeCell ref="E16:H16"/>
    <mergeCell ref="E25:H25"/>
    <mergeCell ref="E85:H85"/>
    <mergeCell ref="E108:H10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Stanislava Jókayová</dc:creator>
  <cp:lastModifiedBy>Stanislava Jókayová</cp:lastModifiedBy>
  <dcterms:created xsi:type="dcterms:W3CDTF">2021-10-21T08:51:16Z</dcterms:created>
  <dcterms:modified xsi:type="dcterms:W3CDTF">2021-10-21T08:51:18Z</dcterms:modified>
</cp:coreProperties>
</file>